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4.基建修缮类" sheetId="1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8" i="19" l="1"/>
  <c r="H28" i="19"/>
  <c r="I27" i="19"/>
  <c r="H27" i="19"/>
  <c r="I26" i="19"/>
  <c r="H26" i="19"/>
  <c r="I25" i="19"/>
  <c r="H25" i="19"/>
  <c r="J22" i="19" l="1"/>
  <c r="I9" i="19" l="1"/>
  <c r="J9" i="19" s="1"/>
  <c r="J29" i="19" s="1"/>
</calcChain>
</file>

<file path=xl/sharedStrings.xml><?xml version="1.0" encoding="utf-8"?>
<sst xmlns="http://schemas.openxmlformats.org/spreadsheetml/2006/main" count="89" uniqueCount="74">
  <si>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</si>
  <si>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</si>
  <si>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</si>
  <si>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</si>
  <si>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</si>
  <si>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</si>
  <si>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</si>
  <si>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</si>
  <si>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</si>
  <si>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</si>
  <si>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</si>
  <si>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</si>
  <si>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</si>
  <si>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</si>
  <si>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</si>
  <si>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</si>
  <si>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</si>
  <si>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</si>
  <si>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</si>
  <si>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</si>
  <si>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</si>
  <si>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</si>
  <si>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</si>
  <si>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</si>
  <si>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</si>
  <si>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</si>
  <si>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</si>
  <si>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</si>
  <si>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</si>
  <si>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</si>
  <si>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
果
指
标
(40分)</t>
  </si>
  <si>
    <t>效益指标
（40分）</t>
  </si>
  <si>
    <t>总分</t>
  </si>
  <si>
    <t>（2021年度）</t>
  </si>
  <si>
    <t>2021年普通公路日常养护（追加第二批）</t>
  </si>
  <si>
    <t>1、维护保障辖区中修路段范围内道路通行状况，完善交通附属设施，消除隐患，保障通行能力和行驶安全。2、修建兴阳线大关桥检查平台，利用人工智能和无线通讯技术，及时掌握桥梁技术状况。3、通过清理危岩塌方、实施地质灾害防治工程并恢复道路，抢通密关路黑龙潭支线。4、通过改造桥梁现有安全设施，提高桥梁安全防护能力。</t>
  </si>
  <si>
    <t>已按计划完成</t>
  </si>
  <si>
    <t>项目数</t>
  </si>
  <si>
    <t>路面中修里程</t>
  </si>
  <si>
    <t>桥梁中修</t>
  </si>
  <si>
    <t>工程质量标准</t>
  </si>
  <si>
    <t>竣交工验收通过率</t>
  </si>
  <si>
    <t>日常养护</t>
  </si>
  <si>
    <t>资金支付进度</t>
  </si>
  <si>
    <t>2414万元，安全隐患治理203万元，路面中修2126万元，桥梁中修85万元</t>
  </si>
  <si>
    <t>经济效益指标</t>
  </si>
  <si>
    <t>带动沿线地区经济发展，经过改造提升公路服务形象，保证行车安全，增加视觉美感</t>
  </si>
  <si>
    <t>社会效益指标</t>
  </si>
  <si>
    <t>提高桥梁防护能力，完善沿线路况，道路交通安全状况得到改善</t>
  </si>
  <si>
    <t>生态效益指标</t>
  </si>
  <si>
    <t>沿线环境得到改善</t>
  </si>
  <si>
    <t>可持续影响指标</t>
  </si>
  <si>
    <t>通过完善路面状况，提高道路的稳定性和行车安全性，使沿线得到可持续发展</t>
  </si>
  <si>
    <t>北京市交通委员会密云公路分局</t>
    <phoneticPr fontId="11" type="noConversion"/>
  </si>
  <si>
    <t>5项</t>
  </si>
  <si>
    <t>密云水库南线13.7公里，黑龙潭支线排险修复工程1.33公里</t>
  </si>
  <si>
    <t>兴阳线265.9米</t>
  </si>
  <si>
    <t>2条，密古路39.85公里，邓达路5.06公里</t>
  </si>
  <si>
    <t>根据《公路养护工程质量检验评定标准》（JTG 5220—2020）要求，工程质量达到合格。</t>
  </si>
  <si>
    <t>100%</t>
  </si>
  <si>
    <t>根据项目实际实施进度和合同金额完成资金拨付</t>
  </si>
  <si>
    <t>密云水库南线13.7公里，黑龙潭支线排险修复工程1.33公里</t>
    <phoneticPr fontId="11" type="noConversion"/>
  </si>
  <si>
    <t>兴阳线265.9米</t>
    <phoneticPr fontId="11" type="noConversion"/>
  </si>
  <si>
    <t>安全隐患治理道路数</t>
    <phoneticPr fontId="11" type="noConversion"/>
  </si>
  <si>
    <t>水库南线：方案制定和前期准备时间：7月底前完成，招标采购时间：8月底前完成，合同签订时间：9月初完成，施工时间：9月底前完成，完工时间：10月底前完成，交竣工验收时间：11月底前完成。
密关路黑龙潭支线道路排险修复工程：方案制定和前期准备时间：3月底前完成，合同签订时间：3月底完成，施工时间：4月底前完成，完工时间：6月底前完成，交竣工验收时间：8月底前完成。
兴阳线大关桥检查平台：方案制定和前期准备时间：7月底前完成，招标采购时间：8月底前完成，合同签订时间：9月初完成，施工时间：9月底前完成，完工时间：10月底前完成，交竣工验收时间：11月底前完成。
2021年密云区公路安全隐患治理工程:8月初，完成建设方案、项目方案的编制及报审；8月底，完成施工招标；9-10月，完成建设内容；11月，完成工程扫尾及竣工验收等工作。</t>
    <phoneticPr fontId="11" type="noConversion"/>
  </si>
  <si>
    <t>水库南线：方案制定和前期准备时间：7月底前完成，招标采购时间：8月底前完成，合同签订时间：9月初完成，施工时间：9月底前完成，完工时间：10月底前完成，交竣工验收时间：11月底前完成。
密关路黑龙潭支线道路排险修复工程：方案制定和前期准备时间：3月底前完成，合同签订时间：3月底完成，施工时间：4月底前完成，完工时间：6月底前完成，交竣工验收时间：10月底前完成。
兴阳线大关桥检查平台：方案制定和前期准备时间：7月底前完成，招标采购时间：8月底前完成，合同签订时间：9月底完成，施工时间：9月底前完成，完工时间：12月底前完成，交竣工验收时间：22年1月17日完成。
2021年密云区公路安全隐患治理工程:8月初，完成建设方案、项目方案的编制及报审；9月2日，完成施工招标；9-10月，完成建设内容；12月6日，完成工程扫尾及竣工验收等工作。</t>
    <phoneticPr fontId="11" type="noConversion"/>
  </si>
  <si>
    <t>兴阳线大关桥未在9月初签订定合同、完工日期未在10月底前完成、交竣工验收时间未在11月底前完成；密关路黑龙潭支线道路交竣工验收时间未在8月底前完成；安全隐患治理工程未在8月底完成施工招标、未在11月完成工程扫尾及竣工验收工作；</t>
    <phoneticPr fontId="11" type="noConversion"/>
  </si>
  <si>
    <t>支撑依据不充分</t>
    <phoneticPr fontId="11" type="noConversion"/>
  </si>
  <si>
    <t>项目负责人</t>
    <phoneticPr fontId="11" type="noConversion"/>
  </si>
  <si>
    <t>蒋凯</t>
    <phoneticPr fontId="11" type="noConversion"/>
  </si>
  <si>
    <t>联系电话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</si>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</sst>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9" fillId="0" borderId="0"/>
    <xf numFmtId="0" fontId="9" fillId="0" borderId="0">
      <alignment vertical="center"/>
    </xf>
    <xf numFmtId="0" fontId="6" fillId="0" borderId="0"/>
    <xf numFmtId="43" fontId="12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  <xf numFmtId="176" fontId="13" fillId="0" borderId="4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8" xfId="15" applyFont="1" applyBorder="1" applyAlignment="1">
      <alignment vertical="center"/>
    </xf>
    <xf numFmtId="177" fontId="15" fillId="0" borderId="8" xfId="4" applyNumberFormat="1" applyFont="1" applyBorder="1" applyAlignment="1">
      <alignment horizontal="right" vertical="center" wrapText="1"/>
    </xf>
    <xf numFmtId="10" fontId="13" fillId="0" borderId="8" xfId="0" applyNumberFormat="1" applyFont="1" applyFill="1" applyBorder="1" applyAlignment="1">
      <alignment horizontal="center" vertical="center"/>
    </xf>
    <xf numFmtId="176" fontId="13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3" xfId="0" applyFont="1" applyBorder="1">
      <alignment vertical="center"/>
    </xf>
    <xf numFmtId="0" fontId="13" fillId="0" borderId="4" xfId="0" applyFont="1" applyBorder="1">
      <alignment vertical="center"/>
    </xf>
    <xf numFmtId="0" fontId="13" fillId="0" borderId="14" xfId="0" applyFont="1" applyBorder="1" applyAlignment="1">
      <alignment horizontal="center" vertical="center" textRotation="255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3" xfId="0" applyNumberFormat="1" applyFont="1" applyBorder="1" applyAlignment="1">
      <alignment horizontal="left" vertical="center" wrapText="1"/>
    </xf>
    <xf numFmtId="0" fontId="13" fillId="0" borderId="4" xfId="0" applyNumberFormat="1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13" xfId="6" applyFont="1" applyFill="1" applyBorder="1" applyAlignment="1">
      <alignment horizontal="center" vertical="center" wrapText="1"/>
    </xf>
    <xf numFmtId="0" fontId="13" fillId="0" borderId="2" xfId="10" applyFont="1" applyFill="1" applyBorder="1" applyAlignment="1">
      <alignment horizontal="center" vertical="center" wrapText="1"/>
    </xf>
    <xf numFmtId="0" fontId="13" fillId="0" borderId="4" xfId="10" applyFont="1" applyFill="1" applyBorder="1" applyAlignment="1">
      <alignment horizontal="center" vertical="center" wrapText="1"/>
    </xf>
    <xf numFmtId="0" fontId="13" fillId="0" borderId="8" xfId="10" applyFont="1" applyFill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5" fillId="0" borderId="15" xfId="6" applyFont="1" applyFill="1" applyBorder="1" applyAlignment="1">
      <alignment horizontal="center" vertical="center" wrapText="1"/>
    </xf>
    <xf numFmtId="0" fontId="15" fillId="0" borderId="8" xfId="6" applyFont="1" applyFill="1" applyBorder="1" applyAlignment="1">
      <alignment horizontal="center" vertical="center" wrapText="1"/>
    </xf>
    <xf numFmtId="0" fontId="15" fillId="0" borderId="2" xfId="10" applyFont="1" applyFill="1" applyBorder="1" applyAlignment="1">
      <alignment horizontal="center" vertical="center" wrapText="1"/>
    </xf>
    <xf numFmtId="0" fontId="15" fillId="0" borderId="4" xfId="10" applyFont="1" applyFill="1" applyBorder="1" applyAlignment="1">
      <alignment horizontal="center" vertical="center" wrapText="1"/>
    </xf>
    <xf numFmtId="0" fontId="15" fillId="0" borderId="8" xfId="10" applyFont="1" applyFill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/>
    </xf>
    <xf numFmtId="0" fontId="15" fillId="0" borderId="8" xfId="6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workbookViewId="0">
      <selection activeCell="A5" sqref="A5:K29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2" customWidth="1"/>
    <col min="6" max="7" width="16" style="2" customWidth="1"/>
    <col min="8" max="8" width="9.5" customWidth="1"/>
    <col min="9" max="9" width="12.625" customWidth="1"/>
    <col min="10" max="10" width="8.75" style="3" customWidth="1"/>
    <col min="11" max="11" width="14.75" customWidth="1"/>
    <col min="12" max="12" width="24.625" customWidth="1"/>
  </cols>
  <sheetData>
    <row r="1" spans="1:11" ht="20.25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1" customFormat="1" ht="22.5" x14ac:dyDescent="0.1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4" customFormat="1" ht="18.75" x14ac:dyDescent="0.15">
      <c r="A3" s="16" t="s">
        <v>33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s="4" customFormat="1" ht="11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  <c r="K4" s="5"/>
    </row>
    <row r="5" spans="1:11" s="8" customFormat="1" ht="20.25" customHeight="1" x14ac:dyDescent="0.15">
      <c r="A5" s="19" t="s">
        <v>1</v>
      </c>
      <c r="B5" s="20"/>
      <c r="C5" s="21"/>
      <c r="D5" s="19" t="s">
        <v>34</v>
      </c>
      <c r="E5" s="20"/>
      <c r="F5" s="20"/>
      <c r="G5" s="20"/>
      <c r="H5" s="20"/>
      <c r="I5" s="20"/>
      <c r="J5" s="20"/>
      <c r="K5" s="21"/>
    </row>
    <row r="6" spans="1:11" s="8" customFormat="1" ht="20.25" customHeight="1" x14ac:dyDescent="0.15">
      <c r="A6" s="19" t="s">
        <v>2</v>
      </c>
      <c r="B6" s="20"/>
      <c r="C6" s="21"/>
      <c r="D6" s="19" t="s">
        <v>72</v>
      </c>
      <c r="E6" s="20"/>
      <c r="F6" s="21"/>
      <c r="G6" s="19" t="s">
        <v>3</v>
      </c>
      <c r="H6" s="21"/>
      <c r="I6" s="19" t="s">
        <v>53</v>
      </c>
      <c r="J6" s="20"/>
      <c r="K6" s="21"/>
    </row>
    <row r="7" spans="1:11" s="8" customFormat="1" ht="20.25" customHeight="1" x14ac:dyDescent="0.15">
      <c r="A7" s="19" t="s">
        <v>68</v>
      </c>
      <c r="B7" s="20"/>
      <c r="C7" s="21"/>
      <c r="D7" s="19" t="s">
        <v>69</v>
      </c>
      <c r="E7" s="20"/>
      <c r="F7" s="21"/>
      <c r="G7" s="19" t="s">
        <v>70</v>
      </c>
      <c r="H7" s="21"/>
      <c r="I7" s="19">
        <v>69043062</v>
      </c>
      <c r="J7" s="20"/>
      <c r="K7" s="21"/>
    </row>
    <row r="8" spans="1:11" s="8" customFormat="1" ht="26.25" customHeight="1" x14ac:dyDescent="0.15">
      <c r="A8" s="22" t="s">
        <v>4</v>
      </c>
      <c r="B8" s="23"/>
      <c r="C8" s="24"/>
      <c r="D8" s="25"/>
      <c r="E8" s="25" t="s">
        <v>5</v>
      </c>
      <c r="F8" s="26" t="s">
        <v>6</v>
      </c>
      <c r="G8" s="26" t="s">
        <v>7</v>
      </c>
      <c r="H8" s="27" t="s">
        <v>73</v>
      </c>
      <c r="I8" s="28" t="s">
        <v>71</v>
      </c>
      <c r="J8" s="29" t="s">
        <v>8</v>
      </c>
      <c r="K8" s="30"/>
    </row>
    <row r="9" spans="1:11" s="8" customFormat="1" ht="20.25" customHeight="1" x14ac:dyDescent="0.15">
      <c r="A9" s="31"/>
      <c r="B9" s="32"/>
      <c r="C9" s="33"/>
      <c r="D9" s="25" t="s">
        <v>9</v>
      </c>
      <c r="E9" s="34">
        <v>2414</v>
      </c>
      <c r="F9" s="34">
        <v>2414</v>
      </c>
      <c r="G9" s="35">
        <v>2375.1810700000001</v>
      </c>
      <c r="H9" s="26">
        <v>10</v>
      </c>
      <c r="I9" s="36">
        <f>+G9/F9</f>
        <v>0.98391925020712512</v>
      </c>
      <c r="J9" s="37">
        <f>IF(H9*I9&lt;10,H9*I9,10)</f>
        <v>9.839192502071251</v>
      </c>
      <c r="K9" s="37"/>
    </row>
    <row r="10" spans="1:11" s="8" customFormat="1" ht="20.25" customHeight="1" x14ac:dyDescent="0.15">
      <c r="A10" s="31"/>
      <c r="B10" s="32"/>
      <c r="C10" s="33"/>
      <c r="D10" s="38" t="s">
        <v>10</v>
      </c>
      <c r="E10" s="34">
        <v>2414</v>
      </c>
      <c r="F10" s="34">
        <v>2414</v>
      </c>
      <c r="G10" s="35">
        <v>2375.1810700000001</v>
      </c>
      <c r="H10" s="26"/>
      <c r="I10" s="36"/>
      <c r="J10" s="37"/>
      <c r="K10" s="37"/>
    </row>
    <row r="11" spans="1:11" s="8" customFormat="1" ht="20.25" customHeight="1" x14ac:dyDescent="0.15">
      <c r="A11" s="31"/>
      <c r="B11" s="32"/>
      <c r="C11" s="33"/>
      <c r="D11" s="38" t="s">
        <v>11</v>
      </c>
      <c r="E11" s="38"/>
      <c r="F11" s="26"/>
      <c r="G11" s="26"/>
      <c r="H11" s="26"/>
      <c r="I11" s="26"/>
      <c r="J11" s="39"/>
      <c r="K11" s="39"/>
    </row>
    <row r="12" spans="1:11" s="8" customFormat="1" ht="20.25" customHeight="1" x14ac:dyDescent="0.15">
      <c r="A12" s="40"/>
      <c r="B12" s="41"/>
      <c r="C12" s="42"/>
      <c r="D12" s="38" t="s">
        <v>12</v>
      </c>
      <c r="E12" s="25"/>
      <c r="F12" s="26"/>
      <c r="G12" s="26"/>
      <c r="H12" s="26"/>
      <c r="I12" s="26"/>
      <c r="J12" s="39"/>
      <c r="K12" s="39"/>
    </row>
    <row r="13" spans="1:11" s="8" customFormat="1" ht="24" customHeight="1" x14ac:dyDescent="0.15">
      <c r="A13" s="43" t="s">
        <v>13</v>
      </c>
      <c r="B13" s="44" t="s">
        <v>14</v>
      </c>
      <c r="C13" s="45"/>
      <c r="D13" s="45"/>
      <c r="E13" s="45"/>
      <c r="F13" s="46"/>
      <c r="G13" s="44" t="s">
        <v>15</v>
      </c>
      <c r="H13" s="47"/>
      <c r="I13" s="47"/>
      <c r="J13" s="47"/>
      <c r="K13" s="48"/>
    </row>
    <row r="14" spans="1:11" s="8" customFormat="1" ht="75" customHeight="1" x14ac:dyDescent="0.15">
      <c r="A14" s="49"/>
      <c r="B14" s="50" t="s">
        <v>35</v>
      </c>
      <c r="C14" s="51"/>
      <c r="D14" s="51"/>
      <c r="E14" s="51"/>
      <c r="F14" s="52"/>
      <c r="G14" s="44" t="s">
        <v>36</v>
      </c>
      <c r="H14" s="45"/>
      <c r="I14" s="45"/>
      <c r="J14" s="45"/>
      <c r="K14" s="46"/>
    </row>
    <row r="15" spans="1:11" s="8" customFormat="1" ht="30" customHeight="1" x14ac:dyDescent="0.15">
      <c r="A15" s="43" t="s">
        <v>16</v>
      </c>
      <c r="B15" s="27" t="s">
        <v>17</v>
      </c>
      <c r="C15" s="26" t="s">
        <v>18</v>
      </c>
      <c r="D15" s="26" t="s">
        <v>19</v>
      </c>
      <c r="E15" s="53" t="s">
        <v>21</v>
      </c>
      <c r="F15" s="54"/>
      <c r="G15" s="26" t="s">
        <v>22</v>
      </c>
      <c r="H15" s="55" t="s">
        <v>20</v>
      </c>
      <c r="I15" s="55" t="s">
        <v>20</v>
      </c>
      <c r="J15" s="56" t="s">
        <v>8</v>
      </c>
      <c r="K15" s="27" t="s">
        <v>23</v>
      </c>
    </row>
    <row r="16" spans="1:11" s="8" customFormat="1" ht="25.5" customHeight="1" x14ac:dyDescent="0.15">
      <c r="A16" s="57"/>
      <c r="B16" s="58" t="s">
        <v>24</v>
      </c>
      <c r="C16" s="59" t="s">
        <v>25</v>
      </c>
      <c r="D16" s="26" t="s">
        <v>37</v>
      </c>
      <c r="E16" s="60" t="s">
        <v>54</v>
      </c>
      <c r="F16" s="61"/>
      <c r="G16" s="62" t="s">
        <v>54</v>
      </c>
      <c r="H16" s="55">
        <v>5</v>
      </c>
      <c r="I16" s="55">
        <v>5</v>
      </c>
      <c r="J16" s="62">
        <v>5</v>
      </c>
      <c r="K16" s="26"/>
    </row>
    <row r="17" spans="1:12" s="8" customFormat="1" ht="51" x14ac:dyDescent="0.15">
      <c r="A17" s="57"/>
      <c r="B17" s="63"/>
      <c r="C17" s="64"/>
      <c r="D17" s="26" t="s">
        <v>38</v>
      </c>
      <c r="E17" s="60" t="s">
        <v>61</v>
      </c>
      <c r="F17" s="61"/>
      <c r="G17" s="62" t="s">
        <v>55</v>
      </c>
      <c r="H17" s="55">
        <v>4</v>
      </c>
      <c r="I17" s="55">
        <v>4</v>
      </c>
      <c r="J17" s="62">
        <v>4</v>
      </c>
      <c r="K17" s="26"/>
    </row>
    <row r="18" spans="1:12" s="8" customFormat="1" ht="25.15" customHeight="1" x14ac:dyDescent="0.15">
      <c r="A18" s="57"/>
      <c r="B18" s="63"/>
      <c r="C18" s="64"/>
      <c r="D18" s="26" t="s">
        <v>39</v>
      </c>
      <c r="E18" s="60" t="s">
        <v>56</v>
      </c>
      <c r="F18" s="61"/>
      <c r="G18" s="62" t="s">
        <v>62</v>
      </c>
      <c r="H18" s="55">
        <v>3</v>
      </c>
      <c r="I18" s="55">
        <v>3</v>
      </c>
      <c r="J18" s="62">
        <v>3</v>
      </c>
      <c r="K18" s="26"/>
    </row>
    <row r="19" spans="1:12" s="8" customFormat="1" ht="38.25" x14ac:dyDescent="0.15">
      <c r="A19" s="57"/>
      <c r="B19" s="63"/>
      <c r="C19" s="64"/>
      <c r="D19" s="26" t="s">
        <v>63</v>
      </c>
      <c r="E19" s="60" t="s">
        <v>57</v>
      </c>
      <c r="F19" s="61"/>
      <c r="G19" s="62" t="s">
        <v>57</v>
      </c>
      <c r="H19" s="55">
        <v>3</v>
      </c>
      <c r="I19" s="55">
        <v>3</v>
      </c>
      <c r="J19" s="62">
        <v>3</v>
      </c>
      <c r="K19" s="26"/>
    </row>
    <row r="20" spans="1:12" s="8" customFormat="1" ht="88.15" customHeight="1" x14ac:dyDescent="0.15">
      <c r="A20" s="57"/>
      <c r="B20" s="63"/>
      <c r="C20" s="65" t="s">
        <v>26</v>
      </c>
      <c r="D20" s="26" t="s">
        <v>40</v>
      </c>
      <c r="E20" s="60" t="s">
        <v>58</v>
      </c>
      <c r="F20" s="61"/>
      <c r="G20" s="62" t="s">
        <v>58</v>
      </c>
      <c r="H20" s="55">
        <v>6.5</v>
      </c>
      <c r="I20" s="55">
        <v>6.5</v>
      </c>
      <c r="J20" s="62">
        <v>6.5</v>
      </c>
      <c r="K20" s="26"/>
      <c r="L20" s="12"/>
    </row>
    <row r="21" spans="1:12" s="8" customFormat="1" ht="24" customHeight="1" x14ac:dyDescent="0.15">
      <c r="A21" s="57"/>
      <c r="B21" s="63"/>
      <c r="C21" s="65"/>
      <c r="D21" s="26" t="s">
        <v>41</v>
      </c>
      <c r="E21" s="60" t="s">
        <v>59</v>
      </c>
      <c r="F21" s="61"/>
      <c r="G21" s="62" t="s">
        <v>59</v>
      </c>
      <c r="H21" s="55">
        <v>6.5</v>
      </c>
      <c r="I21" s="55">
        <v>6.5</v>
      </c>
      <c r="J21" s="62">
        <v>6.5</v>
      </c>
      <c r="K21" s="26"/>
      <c r="L21" s="12"/>
    </row>
    <row r="22" spans="1:12" s="8" customFormat="1" ht="409.5" x14ac:dyDescent="0.15">
      <c r="A22" s="57"/>
      <c r="B22" s="63"/>
      <c r="C22" s="59" t="s">
        <v>27</v>
      </c>
      <c r="D22" s="26" t="s">
        <v>42</v>
      </c>
      <c r="E22" s="66" t="s">
        <v>64</v>
      </c>
      <c r="F22" s="67"/>
      <c r="G22" s="68" t="s">
        <v>65</v>
      </c>
      <c r="H22" s="55">
        <v>6</v>
      </c>
      <c r="I22" s="55">
        <v>6</v>
      </c>
      <c r="J22" s="26">
        <f>6-0.2*6</f>
        <v>4.8</v>
      </c>
      <c r="K22" s="27" t="s">
        <v>66</v>
      </c>
      <c r="L22" s="12"/>
    </row>
    <row r="23" spans="1:12" s="8" customFormat="1" ht="38.25" x14ac:dyDescent="0.15">
      <c r="A23" s="57"/>
      <c r="B23" s="63"/>
      <c r="C23" s="64"/>
      <c r="D23" s="26" t="s">
        <v>43</v>
      </c>
      <c r="E23" s="66" t="s">
        <v>60</v>
      </c>
      <c r="F23" s="67"/>
      <c r="G23" s="68" t="s">
        <v>60</v>
      </c>
      <c r="H23" s="55">
        <v>6</v>
      </c>
      <c r="I23" s="55">
        <v>6</v>
      </c>
      <c r="J23" s="26">
        <v>6</v>
      </c>
      <c r="K23" s="26"/>
    </row>
    <row r="24" spans="1:12" s="8" customFormat="1" ht="51" x14ac:dyDescent="0.15">
      <c r="A24" s="57"/>
      <c r="B24" s="63"/>
      <c r="C24" s="69" t="s">
        <v>28</v>
      </c>
      <c r="D24" s="70" t="s">
        <v>29</v>
      </c>
      <c r="E24" s="60" t="s">
        <v>44</v>
      </c>
      <c r="F24" s="61"/>
      <c r="G24" s="62" t="s">
        <v>44</v>
      </c>
      <c r="H24" s="55">
        <v>10</v>
      </c>
      <c r="I24" s="55">
        <v>10</v>
      </c>
      <c r="J24" s="26">
        <v>10</v>
      </c>
      <c r="K24" s="26"/>
    </row>
    <row r="25" spans="1:12" s="8" customFormat="1" ht="63.75" x14ac:dyDescent="0.15">
      <c r="A25" s="57"/>
      <c r="B25" s="71" t="s">
        <v>30</v>
      </c>
      <c r="C25" s="58" t="s">
        <v>31</v>
      </c>
      <c r="D25" s="70" t="s">
        <v>45</v>
      </c>
      <c r="E25" s="60" t="s">
        <v>46</v>
      </c>
      <c r="F25" s="61"/>
      <c r="G25" s="62" t="s">
        <v>46</v>
      </c>
      <c r="H25" s="55">
        <f t="shared" ref="H25:I25" si="0">8+2</f>
        <v>10</v>
      </c>
      <c r="I25" s="55">
        <f t="shared" si="0"/>
        <v>10</v>
      </c>
      <c r="J25" s="26">
        <v>9</v>
      </c>
      <c r="K25" s="27" t="s">
        <v>67</v>
      </c>
    </row>
    <row r="26" spans="1:12" s="8" customFormat="1" ht="51" x14ac:dyDescent="0.15">
      <c r="A26" s="57"/>
      <c r="B26" s="71"/>
      <c r="C26" s="63"/>
      <c r="D26" s="70" t="s">
        <v>47</v>
      </c>
      <c r="E26" s="60" t="s">
        <v>48</v>
      </c>
      <c r="F26" s="61"/>
      <c r="G26" s="62" t="s">
        <v>48</v>
      </c>
      <c r="H26" s="55">
        <f t="shared" ref="H26:I26" si="1">7+3</f>
        <v>10</v>
      </c>
      <c r="I26" s="55">
        <f t="shared" si="1"/>
        <v>10</v>
      </c>
      <c r="J26" s="26">
        <v>9</v>
      </c>
      <c r="K26" s="27" t="s">
        <v>67</v>
      </c>
    </row>
    <row r="27" spans="1:12" s="8" customFormat="1" ht="14.25" x14ac:dyDescent="0.15">
      <c r="A27" s="57"/>
      <c r="B27" s="71"/>
      <c r="C27" s="63"/>
      <c r="D27" s="70" t="s">
        <v>49</v>
      </c>
      <c r="E27" s="60" t="s">
        <v>50</v>
      </c>
      <c r="F27" s="61"/>
      <c r="G27" s="62" t="s">
        <v>50</v>
      </c>
      <c r="H27" s="55">
        <f t="shared" ref="H27:I27" si="2">8+2</f>
        <v>10</v>
      </c>
      <c r="I27" s="55">
        <f t="shared" si="2"/>
        <v>10</v>
      </c>
      <c r="J27" s="26">
        <v>9</v>
      </c>
      <c r="K27" s="27" t="s">
        <v>67</v>
      </c>
    </row>
    <row r="28" spans="1:12" s="8" customFormat="1" ht="63.75" x14ac:dyDescent="0.15">
      <c r="A28" s="57"/>
      <c r="B28" s="71"/>
      <c r="C28" s="63"/>
      <c r="D28" s="70" t="s">
        <v>51</v>
      </c>
      <c r="E28" s="60" t="s">
        <v>52</v>
      </c>
      <c r="F28" s="61"/>
      <c r="G28" s="62" t="s">
        <v>52</v>
      </c>
      <c r="H28" s="55">
        <f t="shared" ref="H28:I28" si="3">7+3</f>
        <v>10</v>
      </c>
      <c r="I28" s="55">
        <f t="shared" si="3"/>
        <v>10</v>
      </c>
      <c r="J28" s="26">
        <v>8</v>
      </c>
      <c r="K28" s="27" t="s">
        <v>67</v>
      </c>
    </row>
    <row r="29" spans="1:12" s="8" customFormat="1" ht="20.25" customHeight="1" x14ac:dyDescent="0.15">
      <c r="A29" s="72" t="s">
        <v>32</v>
      </c>
      <c r="B29" s="73"/>
      <c r="C29" s="73"/>
      <c r="D29" s="73"/>
      <c r="E29" s="73"/>
      <c r="F29" s="73"/>
      <c r="G29" s="74"/>
      <c r="H29" s="19">
        <v>100</v>
      </c>
      <c r="I29" s="21"/>
      <c r="J29" s="56">
        <f>J9+SUM(J16:J28)</f>
        <v>93.639192502071253</v>
      </c>
      <c r="K29" s="25"/>
    </row>
    <row r="30" spans="1:12" s="9" customFormat="1" ht="14.25" x14ac:dyDescent="0.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2" s="8" customFormat="1" ht="14.25" x14ac:dyDescent="0.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</row>
    <row r="32" spans="1:12" s="8" customFormat="1" ht="14.25" x14ac:dyDescent="0.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</row>
    <row r="33" spans="1:11" s="8" customFormat="1" ht="14.25" x14ac:dyDescent="0.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s="8" customFormat="1" ht="14.25" x14ac:dyDescent="0.15">
      <c r="E34" s="10"/>
      <c r="F34" s="10"/>
      <c r="G34" s="10"/>
      <c r="J34" s="11"/>
    </row>
  </sheetData>
  <mergeCells count="65">
    <mergeCell ref="A30:K30"/>
    <mergeCell ref="A31:K31"/>
    <mergeCell ref="A32:K32"/>
    <mergeCell ref="A33:K33"/>
    <mergeCell ref="A13:A14"/>
    <mergeCell ref="A15:A28"/>
    <mergeCell ref="B16:B24"/>
    <mergeCell ref="B25:B28"/>
    <mergeCell ref="C16:C19"/>
    <mergeCell ref="C20:C21"/>
    <mergeCell ref="C22:C23"/>
    <mergeCell ref="C25:C28"/>
    <mergeCell ref="B14:F14"/>
    <mergeCell ref="G14:K14"/>
    <mergeCell ref="A6:C6"/>
    <mergeCell ref="D6:F6"/>
    <mergeCell ref="G6:H6"/>
    <mergeCell ref="I6:K6"/>
    <mergeCell ref="B13:F13"/>
    <mergeCell ref="G13:K13"/>
    <mergeCell ref="A8:C12"/>
    <mergeCell ref="A7:C7"/>
    <mergeCell ref="D7:F7"/>
    <mergeCell ref="G7:H7"/>
    <mergeCell ref="I7:K7"/>
    <mergeCell ref="J8:K8"/>
    <mergeCell ref="A1:K1"/>
    <mergeCell ref="A2:K2"/>
    <mergeCell ref="A3:K3"/>
    <mergeCell ref="A5:C5"/>
    <mergeCell ref="D5:K5"/>
    <mergeCell ref="J9:K9"/>
    <mergeCell ref="J10:K10"/>
    <mergeCell ref="J11:K11"/>
    <mergeCell ref="J12:K12"/>
    <mergeCell ref="H16:I16"/>
    <mergeCell ref="H15:I15"/>
    <mergeCell ref="H17:I17"/>
    <mergeCell ref="H18:I18"/>
    <mergeCell ref="H19:I19"/>
    <mergeCell ref="H20:I20"/>
    <mergeCell ref="H21:I21"/>
    <mergeCell ref="E28:F28"/>
    <mergeCell ref="H22:I22"/>
    <mergeCell ref="H23:I23"/>
    <mergeCell ref="H25:I25"/>
    <mergeCell ref="H26:I26"/>
    <mergeCell ref="H27:I27"/>
    <mergeCell ref="H24:I24"/>
    <mergeCell ref="A29:G29"/>
    <mergeCell ref="H29:I29"/>
    <mergeCell ref="H28:I28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2022-08-11T08:13:13Z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4606B7FCAD7A4728A6761B72EF0B5785</vt:lpwstr>
  </property>
</Properties>
</file>