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<sst xmlns="http://schemas.openxmlformats.org/spreadsheetml/2006/main" count="68" uniqueCount="62">
  <si>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</si>
  <si>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</si>
  <si>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</si>
  <si>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2020年高速公路PPP项目可行性缺口补贴资金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</si>
  <si>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</si>
  <si>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</si>
  <si>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</si>
  <si>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</si>
  <si>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</si>
  <si>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</si>
  <si>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</si>
  <si>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</si>
  <si>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</si>
  <si>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</si>
  <si>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</si>
  <si>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</si>
  <si>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</si>
  <si>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</si>
  <si>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</si>
  <si>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</si>
  <si>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</si>
  <si>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</si>
  <si>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</si>
  <si>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</si>
  <si>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依据《北京兴延高速公路政府和社会资本合作（PPP）项目合同》、《首都地区环线高速公路（通州-大兴段）政府与社会资本合作（PPP）项目合同》、《新机场北线高速公路（北京段）政府与社会资本合作（PPP）项目合同》约定，给予项目公司运营补贴，以支持安全运营，保障养护目标的实现。</t>
  </si>
  <si>
    <t>依据《北京兴延高速公路政府和社会资本合作（PPP）项目合同》、《首都地区环线高速公路（通州-大兴段）政府与社会资本合按资金支付计划拨付至项目公司作（PPP）项目合同》、《新机场北线高速公路（北京段）政府与社会资本合作（PPP）项目合同》约定，给予项目公司运营补贴，达到了安全运营，保障养护目标的实现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</si>
  <si>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</si>
  <si>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</si>
  <si>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</si>
  <si>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</si>
  <si>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</si>
  <si>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</si>
  <si>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</si>
  <si>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</si>
  <si>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</si>
  <si>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</si>
  <si>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可行性缺口补助项目数</t>
  </si>
  <si>
    <t>3家</t>
  </si>
  <si>
    <r>
      <t>完成值达到指标值，记满分；未达到指标值，按</t>
    </r>
    <r>
      <rPr>
        <sz val="11"/>
        <color rgb="FF000000"/>
        <rFont val="宋体"/>
        <charset val="134"/>
      </rPr>
      <t>B/A或A/B*该指标分值记分。(即较小的数/大数*该指标分值）</t>
    </r>
  </si>
  <si>
    <t>质量指标
（13分）</t>
  </si>
  <si>
    <t>可行性缺口补助依据</t>
  </si>
  <si>
    <t>符合《北京兴延高速公路政府和社会资本合作（PPP）项目合同》、《首都地区环线高速公路（通州-大兴段）政府与社会资本合作（PPP）项目合同》、《新机场北线高速公路（北京段）政府与社会资本合作（PPP）项目合同》约定</t>
  </si>
  <si>
    <t>进度指标
（12分）</t>
  </si>
  <si>
    <t>可行性缺口补助支付进度</t>
  </si>
  <si>
    <t>按资金支付计划拨付至项目公司；次年初进行清算</t>
  </si>
  <si>
    <t>成本指标
（10分）</t>
  </si>
  <si>
    <t>项目预算控制数</t>
  </si>
  <si>
    <t>共计21382.3966万元，其中，兴延高速15692.92万元，首环高速1447.05万元，新机场北线4242.4266万元，最终以年度清算为准</t>
  </si>
  <si>
    <t>兴延高速15692.92万元，首环高速1447.05万元，新机场北线4242.4266万元，共计21382.3966万元</t>
  </si>
  <si>
    <t>在预算控制范围内得满分，超出预算按A/B*该指标分值计分</t>
  </si>
  <si>
    <t>效
果
指
标
(40分)</t>
  </si>
  <si>
    <t>效益指标
（40分）</t>
  </si>
  <si>
    <t>社会效益</t>
  </si>
  <si>
    <t>支持安全运营，满足出行需要，保障养护目标的实现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</si>
  <si>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</si>
  <si>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完成情况证明材料不充分</t>
  </si>
  <si>
    <t>总分</t>
  </si>
  <si>
    <r>
      <rPr>
        <sz val="11"/>
        <color theme="1"/>
        <rFont val="宋体"/>
        <charset val="134"/>
      </rPr>
      <t>注：1</t>
    </r>
    <r>
      <rPr>
        <sz val="11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</si>
  <si>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</si>
  <si>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1"/>
        <color theme="1"/>
        <rFont val="宋体"/>
        <charset val="134"/>
      </rPr>
      <t xml:space="preserve">    3.定量指标若为正向指标（即指标值为</t>
    </r>
    <r>
      <rPr>
        <sz val="11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</si>
  <si>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</si>
  <si>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 xml:space="preserve">    5.全年预算数填写调整后的预算（财政批准的）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</si>
</sst>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0" fillId="26" borderId="21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28" fillId="13" borderId="18" applyNumberFormat="0" applyAlignment="0" applyProtection="0">
      <alignment vertical="center"/>
    </xf>
    <xf numFmtId="0" fontId="16" fillId="8" borderId="16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0"/>
    <xf numFmtId="0" fontId="12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0" borderId="0"/>
    <xf numFmtId="0" fontId="12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0" borderId="0"/>
    <xf numFmtId="0" fontId="12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31" fillId="0" borderId="0"/>
  </cellStyleXfs>
  <cellXfs count="7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8" fillId="0" borderId="13" xfId="47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left" vertical="center" wrapText="1"/>
    </xf>
    <xf numFmtId="0" fontId="8" fillId="0" borderId="15" xfId="47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7" zoomScaleNormal="77" workbookViewId="0">
      <selection activeCell="H19" sqref="H19:I19"/>
    </sheetView>
  </sheetViews>
  <sheetFormatPr defaultColWidth="9" defaultRowHeight="14"/>
  <cols>
    <col min="1" max="1" width="4.12727272727273" style="5" customWidth="1"/>
    <col min="2" max="2" width="8.37272727272727" style="5" customWidth="1"/>
    <col min="3" max="3" width="8.75454545454545" style="5" customWidth="1"/>
    <col min="4" max="4" width="21.5" style="5" customWidth="1"/>
    <col min="5" max="5" width="16.2545454545455" style="6" customWidth="1"/>
    <col min="6" max="6" width="30" style="6" customWidth="1"/>
    <col min="7" max="7" width="28.7545454545455" style="6" customWidth="1"/>
    <col min="8" max="8" width="9.12727272727273" style="5" customWidth="1"/>
    <col min="9" max="9" width="21.7545454545455" style="5" customWidth="1"/>
    <col min="10" max="10" width="11.7545454545455" style="7" customWidth="1"/>
    <col min="11" max="11" width="13.6272727272727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6" customHeight="1" spans="1:11">
      <c r="A4" s="12"/>
      <c r="B4" s="12"/>
      <c r="C4" s="12"/>
      <c r="D4" s="12"/>
      <c r="E4" s="13"/>
      <c r="F4" s="13"/>
      <c r="G4" s="13"/>
      <c r="H4" s="12"/>
      <c r="I4" s="12"/>
      <c r="J4" s="62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7.7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19">
        <v>21382.3966</v>
      </c>
      <c r="F8" s="28">
        <v>21382.3966</v>
      </c>
      <c r="G8" s="28">
        <v>21274.110832</v>
      </c>
      <c r="H8" s="29">
        <v>10</v>
      </c>
      <c r="I8" s="63">
        <f>+G8/F8</f>
        <v>0.99493575158923</v>
      </c>
      <c r="J8" s="24">
        <f>IF(H8*I8&lt;10,H8*I8,10)</f>
        <v>9.9493575158923</v>
      </c>
      <c r="K8" s="64" t="s">
        <v>17</v>
      </c>
    </row>
    <row r="9" s="3" customFormat="1" ht="20.25" customHeight="1" spans="1:11">
      <c r="A9" s="25"/>
      <c r="B9" s="26"/>
      <c r="C9" s="27"/>
      <c r="D9" s="30" t="s">
        <v>18</v>
      </c>
      <c r="E9" s="19">
        <v>21382.3966</v>
      </c>
      <c r="F9" s="28">
        <v>21382.3966</v>
      </c>
      <c r="G9" s="28">
        <v>21274.110832</v>
      </c>
      <c r="H9" s="29">
        <v>10</v>
      </c>
      <c r="I9" s="63"/>
      <c r="J9" s="24"/>
      <c r="K9" s="65"/>
    </row>
    <row r="10" s="3" customFormat="1" ht="20.25" customHeight="1" spans="1:11">
      <c r="A10" s="25"/>
      <c r="B10" s="26"/>
      <c r="C10" s="27"/>
      <c r="D10" s="30" t="s">
        <v>19</v>
      </c>
      <c r="E10" s="31"/>
      <c r="F10" s="29"/>
      <c r="G10" s="29"/>
      <c r="H10" s="29"/>
      <c r="I10" s="29"/>
      <c r="J10" s="24"/>
      <c r="K10" s="65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66"/>
    </row>
    <row r="12" s="3" customFormat="1" ht="22.5" customHeight="1" spans="1:11">
      <c r="A12" s="36" t="s">
        <v>21</v>
      </c>
      <c r="B12" s="37" t="s">
        <v>22</v>
      </c>
      <c r="C12" s="38"/>
      <c r="D12" s="38"/>
      <c r="E12" s="38"/>
      <c r="F12" s="39"/>
      <c r="G12" s="40" t="s">
        <v>23</v>
      </c>
      <c r="H12" s="41"/>
      <c r="I12" s="41"/>
      <c r="J12" s="41"/>
      <c r="K12" s="67"/>
    </row>
    <row r="13" s="3" customFormat="1" ht="59.25" customHeight="1" spans="1:11">
      <c r="A13" s="42"/>
      <c r="B13" s="43" t="s">
        <v>24</v>
      </c>
      <c r="C13" s="44"/>
      <c r="D13" s="44"/>
      <c r="E13" s="44"/>
      <c r="F13" s="45"/>
      <c r="G13" s="46" t="s">
        <v>25</v>
      </c>
      <c r="H13" s="47"/>
      <c r="I13" s="47"/>
      <c r="J13" s="47"/>
      <c r="K13" s="68"/>
    </row>
    <row r="14" s="3" customFormat="1" ht="27.75" customHeight="1" spans="1:11">
      <c r="A14" s="36" t="s">
        <v>26</v>
      </c>
      <c r="B14" s="48" t="s">
        <v>27</v>
      </c>
      <c r="C14" s="29" t="s">
        <v>28</v>
      </c>
      <c r="D14" s="29" t="s">
        <v>29</v>
      </c>
      <c r="E14" s="29" t="s">
        <v>30</v>
      </c>
      <c r="F14" s="48" t="s">
        <v>31</v>
      </c>
      <c r="G14" s="29" t="s">
        <v>32</v>
      </c>
      <c r="H14" s="49" t="s">
        <v>15</v>
      </c>
      <c r="I14" s="69"/>
      <c r="J14" s="24" t="s">
        <v>14</v>
      </c>
      <c r="K14" s="48" t="s">
        <v>33</v>
      </c>
    </row>
    <row r="15" s="3" customFormat="1" ht="26.25" customHeight="1" spans="1:11">
      <c r="A15" s="50"/>
      <c r="B15" s="28" t="s">
        <v>34</v>
      </c>
      <c r="C15" s="51" t="s">
        <v>35</v>
      </c>
      <c r="D15" s="52" t="s">
        <v>36</v>
      </c>
      <c r="E15" s="53">
        <v>15</v>
      </c>
      <c r="F15" s="54" t="s">
        <v>37</v>
      </c>
      <c r="G15" s="54" t="s">
        <v>37</v>
      </c>
      <c r="H15" s="55" t="s">
        <v>38</v>
      </c>
      <c r="I15" s="22"/>
      <c r="J15" s="70">
        <v>15</v>
      </c>
      <c r="K15" s="70"/>
    </row>
    <row r="16" s="3" customFormat="1" ht="122" customHeight="1" spans="1:11">
      <c r="A16" s="50"/>
      <c r="B16" s="28"/>
      <c r="C16" s="51" t="s">
        <v>39</v>
      </c>
      <c r="D16" s="52" t="s">
        <v>40</v>
      </c>
      <c r="E16" s="53">
        <v>13</v>
      </c>
      <c r="F16" s="56" t="s">
        <v>41</v>
      </c>
      <c r="G16" s="56" t="s">
        <v>41</v>
      </c>
      <c r="H16" s="25"/>
      <c r="I16" s="27"/>
      <c r="J16" s="70">
        <v>13</v>
      </c>
      <c r="K16" s="70"/>
    </row>
    <row r="17" s="3" customFormat="1" ht="31.5" customHeight="1" spans="1:11">
      <c r="A17" s="50"/>
      <c r="B17" s="28"/>
      <c r="C17" s="51" t="s">
        <v>42</v>
      </c>
      <c r="D17" s="52" t="s">
        <v>43</v>
      </c>
      <c r="E17" s="53">
        <v>12</v>
      </c>
      <c r="F17" s="56" t="s">
        <v>44</v>
      </c>
      <c r="G17" s="56" t="s">
        <v>44</v>
      </c>
      <c r="H17" s="25"/>
      <c r="I17" s="27"/>
      <c r="J17" s="70">
        <v>12</v>
      </c>
      <c r="K17" s="70"/>
    </row>
    <row r="18" s="3" customFormat="1" ht="70" spans="1:11">
      <c r="A18" s="50"/>
      <c r="B18" s="28"/>
      <c r="C18" s="28" t="s">
        <v>45</v>
      </c>
      <c r="D18" s="52" t="s">
        <v>46</v>
      </c>
      <c r="E18" s="53">
        <v>10</v>
      </c>
      <c r="F18" s="56" t="s">
        <v>47</v>
      </c>
      <c r="G18" s="56" t="s">
        <v>48</v>
      </c>
      <c r="H18" s="48" t="s">
        <v>49</v>
      </c>
      <c r="I18" s="48"/>
      <c r="J18" s="70">
        <v>10</v>
      </c>
      <c r="K18" s="70"/>
    </row>
    <row r="19" s="3" customFormat="1" ht="185" customHeight="1" spans="1:11">
      <c r="A19" s="50"/>
      <c r="B19" s="57" t="s">
        <v>50</v>
      </c>
      <c r="C19" s="57" t="s">
        <v>51</v>
      </c>
      <c r="D19" s="52" t="s">
        <v>52</v>
      </c>
      <c r="E19" s="53">
        <v>40</v>
      </c>
      <c r="F19" s="56" t="s">
        <v>53</v>
      </c>
      <c r="G19" s="56" t="s">
        <v>53</v>
      </c>
      <c r="H19" s="25" t="s">
        <v>54</v>
      </c>
      <c r="I19" s="27"/>
      <c r="J19" s="70">
        <v>35</v>
      </c>
      <c r="K19" s="71" t="s">
        <v>55</v>
      </c>
    </row>
    <row r="20" s="3" customFormat="1" ht="25.5" customHeight="1" spans="1:11">
      <c r="A20" s="58" t="s">
        <v>56</v>
      </c>
      <c r="B20" s="58"/>
      <c r="C20" s="58"/>
      <c r="D20" s="58"/>
      <c r="E20" s="58"/>
      <c r="F20" s="58"/>
      <c r="G20" s="58"/>
      <c r="H20" s="58"/>
      <c r="I20" s="58"/>
      <c r="J20" s="24">
        <f>J8+SUM(J15:J19)</f>
        <v>94.9493575158923</v>
      </c>
      <c r="K20" s="72"/>
    </row>
    <row r="21" s="4" customFormat="1" spans="1:11">
      <c r="A21" s="59" t="s">
        <v>57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="3" customFormat="1" spans="1:11">
      <c r="A22" s="60" t="s">
        <v>58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="3" customFormat="1" spans="1:11">
      <c r="A23" s="60" t="s">
        <v>59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="3" customFormat="1" spans="1:11">
      <c r="A24" s="59" t="s">
        <v>60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pans="1:11">
      <c r="A25" s="61" t="s">
        <v>61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