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'3.研究类'!$A$1:$K$50</definedName>
  </definedNames>
  <calcPr calcId="144525"/>
</workbook>
</file>

<file path=xl/sharedStrings.xml><?xml version="1.0" encoding="utf-8"?>
<sst xmlns="http://schemas.openxmlformats.org/spreadsheetml/2006/main" count="146" uniqueCount="91">
  <si>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</si>
  <si>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</si>
  <si>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</si>
  <si>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静态交通及停车管理工作经费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</si>
  <si>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</si>
  <si>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</si>
  <si>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</si>
  <si>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</si>
  <si>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</si>
  <si>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</si>
  <si>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</si>
  <si>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</si>
  <si>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</si>
  <si>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</si>
  <si>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</si>
  <si>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</si>
  <si>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</si>
  <si>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</si>
  <si>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</si>
  <si>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</si>
  <si>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</si>
  <si>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</si>
  <si>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</si>
  <si>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</si>
  <si>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
1、P+R停车场需求分析与规划建议：通过全面梳理P+R停车场发展现状，分析本市P+R停车需求总量与分布情况，在此基础上提出P+R停车场规划建议，为未来P+R停车场发展建设奠定基础。
2、P+R停车场认定、补贴、收费、土地政策建议：通过分析目前P+R换乘停车场现行运营管理情况，包括管理主体、运营成本、车位利用率、现行补贴政策、收费政策等，分析现状P+R停车场管理中存在的主要问题，从P+R停车场认定、补贴、收费、土地方面开展研究，并提出相应政策建议，指导我市P+R停车场的发展。
3、道路车位规范性核查评估：对既有道路车位规范性进行核查，对其中“有位失管”道路车位进行重点排查并建立台账，并同步对整改情况进行复查，提高路侧停车位规范性。   
4、“十四五”时期停车发展建设规划：研究编制“十四五”时期停车发展建设规划，全面评估我市停车发展现状与“十三五”时期发展情况和存在问题，深入研究国内外城市停车发展规律和阶段特征，科学研判需求变化趋势，提出停车发展总体思路与目标，明确“十四五”重点任务与建设计划，指导“十四五”时期北京停车发展建设。
5、停车设施信息报送核验：汇总整理各区报送的辖区停车设施相关信息，制定相关核验规则，对报送的停车设施信息进行现场抽样核验，核实报送信息准确性，以实现对停车设施报送信息的动态管理。
6、北京市互联网租赁自行车运营服务质量信用第三方考核：加强互联网租赁自行车企业运营服务管理、促进互联网租赁自行车行业持续稳定发展、为调控各互联网租赁自行车企业车辆指标提供可靠依据。
7、新增道路停车位规划设置规范性审核：对各区新增白实线道路停车位设置情况进行评估，摸清新增道路停车位规划设置基本情况，找出新增道路停车位存在的问题和不足，提出整改意见，以规范停车秩序，改善交通环境。
8、北京市停车行业服务质量评价：通过加强对北京市停车行业服务质量监管，开展对停车企业、停车场日常检查，制定日常检查内容，通过专家论证，设置科学的检查指标，开展试点检查，修正服务质量评价标准，在全市范围内开展停车行业服务质量考评，结合停车企业等级评定工作，最终完成停车行业服务质量总体评价，提出意见建议，形成完整的《北京市停车行业服务质量评价报告》，促进全市停车行业的健康发展，不断提升停车行业服务质量。</t>
  </si>
  <si>
    <t xml:space="preserve"> 基本达成预期指标且效果较好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</si>
  <si>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</si>
  <si>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</si>
  <si>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</si>
  <si>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</si>
  <si>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</si>
  <si>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</si>
  <si>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</si>
  <si>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</si>
  <si>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</si>
  <si>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(15分）</t>
  </si>
  <si>
    <t>道路车位规范性核查评估</t>
  </si>
  <si>
    <t>完成“有位失管”台账1套</t>
  </si>
  <si>
    <t>完成</t>
  </si>
  <si>
    <t>完成值达到指标值，记满分；未达到指标值，按B/A或A/B*该指标分值记分。(即较小的数/大数*该指标分值）</t>
  </si>
  <si>
    <t>“十四五”时期停车发展建设规划</t>
  </si>
  <si>
    <t>《“十四五”时期停车发展建设规划》1份；“十四五”时期公共停车场建设项目列表1份；“十四五”时期P+R停车场建设项目列表1份</t>
  </si>
  <si>
    <t>停车设施信息报送核验</t>
  </si>
  <si>
    <t>停车设施信息报送宣贯会≥1次，《停车设施信息报送核验报告》1本</t>
  </si>
  <si>
    <t>北京市互联网租赁自行车运营服务质量信用第三方考核</t>
  </si>
  <si>
    <t>每月对各互联网租赁自行车运营企业进行考核，共12次</t>
  </si>
  <si>
    <t>新增道路停车位规划设置规范性审核</t>
  </si>
  <si>
    <t>新增道路停车位规划设置规范性核查问题清单1份</t>
  </si>
  <si>
    <t>北京市停车行业服务质量评价</t>
  </si>
  <si>
    <t>制定服务质量评价指标1套、完成停车行业服务质量总体评价报告1份；对10家有代表性的停车行业企业试点检查</t>
  </si>
  <si>
    <t>质量指标
（13分）</t>
  </si>
  <si>
    <t>“有位失管”台账内容：涵盖车位数量、类型、路幅情况、起终点等信息；
现场核查范围：覆盖城六区</t>
  </si>
  <si>
    <t>“十四五”发展目标及指标、重点任务：科学、合理，通过专家论证</t>
  </si>
  <si>
    <t>停车设施进行现场核验覆盖上报信息的全部行政区</t>
  </si>
  <si>
    <t>互联网租赁自行车运营企业考核覆盖率100%</t>
  </si>
  <si>
    <t>新增道路停车位规范性审核完成率100%</t>
  </si>
  <si>
    <t>符合《公共停车场运营服务规范》（DB11/T 596—2008）、《北京市机动车公共停车场经营者监督管理暂行规定》</t>
  </si>
  <si>
    <t>时效指标
（12分）</t>
  </si>
  <si>
    <t>2020年12月底前完成对城六区“有位失管”道路车位进行核查，并同步对整改情况进行复查</t>
  </si>
  <si>
    <t>2020年11月完成“十三五”停车发展情况总结、完成“十四五”停车发展形势及要求、“十四五”发展目标及指标；
2020年12月完成“十四五”重点任务、完成“十四五”时期公共停车场建设项目研究、“十四五”时期P+R停车场建设项目研究</t>
  </si>
  <si>
    <t>2020年7月底前完成招标工作；2020年8月底前完成合同签订；2020年9月底前完成停车设施信息报送宣贯会；2020年12月底前完成各区停车设施信息报送抽验工作</t>
  </si>
  <si>
    <t>完成合同签订延迟一个月</t>
  </si>
  <si>
    <t>每月6日前将考核结果上传至北京市共享自行车监管与服务平台。每月完成针对各互联网租赁自行车企业的运营服务、调度水平、服务质量和社会评价等方面进行考核，具体考核为现场部分考核，包括：车辆静态数据准确性、车辆完好率、规范停放率、禁停区停放、入栏结算惩罚落实、车辆停放堆积处置、应急响应等考核指标。针对各区的企业监管、停放设施、停放秩序、投诉处理等考核指标</t>
  </si>
  <si>
    <t>2020年6月底前完成项目合同签订；2020年8月底前完成项目实施方案；2020年12月底前完成所有新增道路白实线停车位规范性核查</t>
  </si>
  <si>
    <t xml:space="preserve"> 2020年9月24日签订顶合同，方案内容是2019年的</t>
  </si>
  <si>
    <t xml:space="preserve"> 2020年9月24日签订顶合同，使用2019年方案，无2020年方案</t>
  </si>
  <si>
    <t>2020年6月底前完成项目合同签订；2020年7月底前完成项目实施方案；2020年9月底前完成停车行业服务质量评价指标设定；2020年12月底前完成《北京市停车行业服务质量评价报告》。</t>
  </si>
  <si>
    <t>2020年10月13日签订合同</t>
  </si>
  <si>
    <t>2020年10月13日签订合同,使用2019年方案，无2020年方案</t>
  </si>
  <si>
    <t>成本指标
（10分）</t>
  </si>
  <si>
    <t>45万</t>
  </si>
  <si>
    <t>在预算控制范围内得满分，超出预算按A/B*该指标分值计分</t>
  </si>
  <si>
    <t>100万</t>
  </si>
  <si>
    <t>98万</t>
  </si>
  <si>
    <t>60.761万</t>
  </si>
  <si>
    <t>60.2万</t>
  </si>
  <si>
    <t>30.24万</t>
  </si>
  <si>
    <t>35万</t>
  </si>
  <si>
    <t>25万</t>
  </si>
  <si>
    <t>效
果
指
标
(40分)</t>
  </si>
  <si>
    <t>效益指标
（40分）</t>
  </si>
  <si>
    <t>社会效益：通过现场核查车位规范性，提高我市道路停车管理精细化与规范化水平，提高服务水平，提升停车人满意度；
经济效益：通过规范道路车位设置，为电子收费实施奠定良好基础，避免由于车位设置不规范导致的问题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</si>
  <si>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</si>
  <si>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</si>
  <si>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</si>
  <si>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提出停车发展总体思路与目标，明确“十四五”重点任务与建设计划，缓解停车矛盾，提高停车设施供给水平；项目为“十四五”期间停车设施发展建设提供指导</t>
  </si>
  <si>
    <t>对报送的停车设施信息进行现场抽样核验，提高停车设施信息的准确性</t>
  </si>
  <si>
    <t>项目实施将有效的调控互联网租赁自行车运营企业车辆的投放数量，提高运营企业对车辆的运营维护及合理调度，避免造成一些重点区域车辆淤积，被损坏车辆得不到及时回收和维修保养，甚至出现阻碍交通、影响行人通行等情况。同时，有效督促企业把用户服务放在首位，促使企业主动承担企业社会责任</t>
  </si>
  <si>
    <t>通过开展本项目，进一步规范道路停车；相关建议被采纳次数≥3次</t>
  </si>
  <si>
    <t>为全市停车行业的健康发展提供支撑和保障；促进停车企业规范管理，引导企业标准化、科学化管理，加强停车场正规化建设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</si>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</sst>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 * #,##0.000_ ;_ * \-#,##0.000_ ;_ * &quot;-&quot;??_ ;_ @_ "/>
    <numFmt numFmtId="43" formatCode="_ * #,##0.00_ ;_ * \-#,##0.00_ ;_ * &quot;-&quot;??_ ;_ @_ "/>
    <numFmt numFmtId="41" formatCode="_ * #,##0_ ;_ * \-#,##0_ ;_ * &quot;-&quot;_ ;_ @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4" borderId="20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0" fontId="32" fillId="9" borderId="21" applyNumberFormat="0" applyAlignment="0" applyProtection="0">
      <alignment vertical="center"/>
    </xf>
    <xf numFmtId="0" fontId="28" fillId="24" borderId="23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0"/>
    <xf numFmtId="0" fontId="14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0" borderId="0"/>
    <xf numFmtId="0" fontId="14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/>
    <xf numFmtId="0" fontId="14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47" applyFont="1" applyBorder="1" applyAlignment="1">
      <alignment vertical="center" wrapText="1"/>
    </xf>
    <xf numFmtId="177" fontId="8" fillId="0" borderId="5" xfId="0" applyNumberFormat="1" applyFont="1" applyFill="1" applyBorder="1" applyAlignment="1">
      <alignment horizontal="center" vertical="center"/>
    </xf>
    <xf numFmtId="9" fontId="3" fillId="0" borderId="8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176" fontId="3" fillId="0" borderId="8" xfId="9" applyNumberFormat="1" applyFont="1" applyBorder="1" applyAlignment="1">
      <alignment horizontal="center" vertical="center" wrapText="1"/>
    </xf>
    <xf numFmtId="43" fontId="3" fillId="0" borderId="8" xfId="9" applyFont="1" applyFill="1" applyBorder="1" applyAlignment="1">
      <alignment horizontal="center" vertical="center" wrapText="1"/>
    </xf>
    <xf numFmtId="0" fontId="10" fillId="0" borderId="14" xfId="54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7" fontId="3" fillId="0" borderId="0" xfId="0" applyNumberFormat="1" applyFont="1">
      <alignment vertical="center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0" xfId="0" applyNumberFormat="1" applyFont="1">
      <alignment vertical="center"/>
    </xf>
    <xf numFmtId="0" fontId="3" fillId="0" borderId="12" xfId="0" applyFont="1" applyBorder="1" applyAlignment="1">
      <alignment horizontal="center" vertical="center" wrapText="1"/>
    </xf>
    <xf numFmtId="178" fontId="8" fillId="0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1"/>
  <sheetViews>
    <sheetView tabSelected="1" zoomScale="70" zoomScaleNormal="70" topLeftCell="A2" workbookViewId="0">
      <selection activeCell="F20" sqref="F20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35.3727272727273" customWidth="1"/>
    <col min="5" max="5" width="11.6272727272727" style="7" customWidth="1"/>
    <col min="6" max="6" width="64.3727272727273" style="7" customWidth="1"/>
    <col min="7" max="7" width="14" style="7" customWidth="1"/>
    <col min="8" max="8" width="9.5" customWidth="1"/>
    <col min="9" max="9" width="20.6272727272727" customWidth="1"/>
    <col min="10" max="10" width="8.5" style="8" customWidth="1"/>
    <col min="11" max="11" width="16.5" style="9" customWidth="1"/>
  </cols>
  <sheetData>
    <row r="1" ht="21" spans="1:1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1" customFormat="1" ht="23" spans="1:11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="2" customFormat="1" ht="17.5" spans="1:11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="2" customFormat="1" ht="17.5" hidden="1" spans="1:11">
      <c r="A4" s="14"/>
      <c r="B4" s="14"/>
      <c r="C4" s="14"/>
      <c r="D4" s="14"/>
      <c r="E4" s="15"/>
      <c r="F4" s="15"/>
      <c r="G4" s="15"/>
      <c r="H4" s="14"/>
      <c r="I4" s="14"/>
      <c r="J4" s="70"/>
      <c r="K4" s="14"/>
    </row>
    <row r="5" s="3" customFormat="1" ht="20.25" customHeight="1" spans="1:11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="3" customFormat="1" ht="20.25" customHeight="1" spans="1:11">
      <c r="A6" s="16" t="s">
        <v>4</v>
      </c>
      <c r="B6" s="17"/>
      <c r="C6" s="18"/>
      <c r="D6" s="19" t="s">
        <v>5</v>
      </c>
      <c r="E6" s="20"/>
      <c r="F6" s="21"/>
      <c r="G6" s="16" t="s">
        <v>6</v>
      </c>
      <c r="H6" s="18"/>
      <c r="I6" s="16" t="s">
        <v>7</v>
      </c>
      <c r="J6" s="17"/>
      <c r="K6" s="18"/>
    </row>
    <row r="7" s="3" customFormat="1" ht="28.5" customHeight="1" spans="1:12">
      <c r="A7" s="22" t="s">
        <v>8</v>
      </c>
      <c r="B7" s="23"/>
      <c r="C7" s="24"/>
      <c r="D7" s="25"/>
      <c r="E7" s="26" t="s">
        <v>9</v>
      </c>
      <c r="F7" s="26" t="s">
        <v>10</v>
      </c>
      <c r="G7" s="26" t="s">
        <v>11</v>
      </c>
      <c r="H7" s="26" t="s">
        <v>12</v>
      </c>
      <c r="I7" s="26" t="s">
        <v>13</v>
      </c>
      <c r="J7" s="26" t="s">
        <v>14</v>
      </c>
      <c r="K7" s="71" t="s">
        <v>15</v>
      </c>
      <c r="L7" s="72"/>
    </row>
    <row r="8" s="3" customFormat="1" ht="20.25" customHeight="1" spans="1:11">
      <c r="A8" s="27"/>
      <c r="B8" s="28"/>
      <c r="C8" s="29"/>
      <c r="D8" s="25" t="s">
        <v>16</v>
      </c>
      <c r="E8" s="30">
        <v>296.001</v>
      </c>
      <c r="F8" s="30">
        <v>296.001</v>
      </c>
      <c r="G8" s="30">
        <v>293.44</v>
      </c>
      <c r="H8" s="30">
        <v>10</v>
      </c>
      <c r="I8" s="73">
        <f>+G8/F8</f>
        <v>0.991348002202695</v>
      </c>
      <c r="J8" s="26">
        <f>IF(H8*I8&lt;10,H8*I8,10)</f>
        <v>9.91348002202695</v>
      </c>
      <c r="K8" s="74" t="s">
        <v>17</v>
      </c>
    </row>
    <row r="9" s="3" customFormat="1" ht="20.25" customHeight="1" spans="1:11">
      <c r="A9" s="27"/>
      <c r="B9" s="28"/>
      <c r="C9" s="29"/>
      <c r="D9" s="31" t="s">
        <v>18</v>
      </c>
      <c r="E9" s="30">
        <v>296.001</v>
      </c>
      <c r="F9" s="30">
        <v>296.001</v>
      </c>
      <c r="G9" s="30">
        <v>293.44</v>
      </c>
      <c r="H9" s="30"/>
      <c r="I9" s="73"/>
      <c r="J9" s="26"/>
      <c r="K9" s="75"/>
    </row>
    <row r="10" s="3" customFormat="1" ht="20.25" customHeight="1" spans="1:11">
      <c r="A10" s="27"/>
      <c r="B10" s="28"/>
      <c r="C10" s="29"/>
      <c r="D10" s="31" t="s">
        <v>19</v>
      </c>
      <c r="E10" s="32"/>
      <c r="F10" s="30"/>
      <c r="G10" s="30"/>
      <c r="H10" s="30"/>
      <c r="I10" s="30"/>
      <c r="J10" s="26"/>
      <c r="K10" s="75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6"/>
      <c r="K11" s="76"/>
    </row>
    <row r="12" s="3" customFormat="1" ht="27.7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7"/>
    </row>
    <row r="13" s="3" customFormat="1" ht="300.9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33" customHeight="1" spans="1:11">
      <c r="A14" s="46" t="s">
        <v>26</v>
      </c>
      <c r="B14" s="47" t="s">
        <v>27</v>
      </c>
      <c r="C14" s="48" t="s">
        <v>28</v>
      </c>
      <c r="D14" s="48" t="s">
        <v>29</v>
      </c>
      <c r="E14" s="48" t="s">
        <v>30</v>
      </c>
      <c r="F14" s="47" t="s">
        <v>31</v>
      </c>
      <c r="G14" s="48" t="s">
        <v>32</v>
      </c>
      <c r="H14" s="49" t="s">
        <v>15</v>
      </c>
      <c r="I14" s="78"/>
      <c r="J14" s="79" t="s">
        <v>14</v>
      </c>
      <c r="K14" s="47" t="s">
        <v>33</v>
      </c>
    </row>
    <row r="15" s="3" customFormat="1" spans="1:11">
      <c r="A15" s="50"/>
      <c r="B15" s="51" t="s">
        <v>34</v>
      </c>
      <c r="C15" s="52" t="s">
        <v>35</v>
      </c>
      <c r="D15" s="53" t="s">
        <v>36</v>
      </c>
      <c r="E15" s="21">
        <f>15/6</f>
        <v>2.5</v>
      </c>
      <c r="F15" s="54" t="s">
        <v>37</v>
      </c>
      <c r="G15" s="55" t="s">
        <v>38</v>
      </c>
      <c r="H15" s="56" t="s">
        <v>39</v>
      </c>
      <c r="I15" s="80"/>
      <c r="J15" s="21">
        <f>E15</f>
        <v>2.5</v>
      </c>
      <c r="K15" s="47"/>
    </row>
    <row r="16" s="3" customFormat="1" ht="28" spans="1:11">
      <c r="A16" s="50"/>
      <c r="B16" s="57"/>
      <c r="C16" s="52"/>
      <c r="D16" s="53" t="s">
        <v>40</v>
      </c>
      <c r="E16" s="21">
        <f t="shared" ref="E16:E20" si="0">15/6</f>
        <v>2.5</v>
      </c>
      <c r="F16" s="54" t="s">
        <v>41</v>
      </c>
      <c r="G16" s="55" t="s">
        <v>38</v>
      </c>
      <c r="H16" s="56"/>
      <c r="I16" s="80"/>
      <c r="J16" s="21">
        <f t="shared" ref="J16:J21" si="1">E16</f>
        <v>2.5</v>
      </c>
      <c r="K16" s="47"/>
    </row>
    <row r="17" s="3" customFormat="1" spans="1:11">
      <c r="A17" s="50"/>
      <c r="B17" s="57"/>
      <c r="C17" s="52"/>
      <c r="D17" s="53" t="s">
        <v>42</v>
      </c>
      <c r="E17" s="21">
        <f t="shared" si="0"/>
        <v>2.5</v>
      </c>
      <c r="F17" s="54" t="s">
        <v>43</v>
      </c>
      <c r="G17" s="55" t="s">
        <v>38</v>
      </c>
      <c r="H17" s="56"/>
      <c r="I17" s="80"/>
      <c r="J17" s="21">
        <f t="shared" si="1"/>
        <v>2.5</v>
      </c>
      <c r="K17" s="47"/>
    </row>
    <row r="18" s="3" customFormat="1" ht="28" spans="1:11">
      <c r="A18" s="50"/>
      <c r="B18" s="57"/>
      <c r="C18" s="52"/>
      <c r="D18" s="53" t="s">
        <v>44</v>
      </c>
      <c r="E18" s="21">
        <f t="shared" si="0"/>
        <v>2.5</v>
      </c>
      <c r="F18" s="54" t="s">
        <v>45</v>
      </c>
      <c r="G18" s="55" t="s">
        <v>38</v>
      </c>
      <c r="H18" s="56"/>
      <c r="I18" s="80"/>
      <c r="J18" s="21">
        <f t="shared" si="1"/>
        <v>2.5</v>
      </c>
      <c r="K18" s="47"/>
    </row>
    <row r="19" s="3" customFormat="1" spans="1:11">
      <c r="A19" s="50"/>
      <c r="B19" s="57"/>
      <c r="C19" s="52"/>
      <c r="D19" s="53" t="s">
        <v>46</v>
      </c>
      <c r="E19" s="21">
        <f t="shared" si="0"/>
        <v>2.5</v>
      </c>
      <c r="F19" s="54" t="s">
        <v>47</v>
      </c>
      <c r="G19" s="55" t="s">
        <v>38</v>
      </c>
      <c r="H19" s="56"/>
      <c r="I19" s="80"/>
      <c r="J19" s="21">
        <f t="shared" si="1"/>
        <v>2.5</v>
      </c>
      <c r="K19" s="47"/>
    </row>
    <row r="20" s="3" customFormat="1" ht="28" spans="1:11">
      <c r="A20" s="50"/>
      <c r="B20" s="57"/>
      <c r="C20" s="52"/>
      <c r="D20" s="53" t="s">
        <v>48</v>
      </c>
      <c r="E20" s="21">
        <f t="shared" si="0"/>
        <v>2.5</v>
      </c>
      <c r="F20" s="54" t="s">
        <v>49</v>
      </c>
      <c r="G20" s="55" t="s">
        <v>38</v>
      </c>
      <c r="H20" s="56"/>
      <c r="I20" s="80"/>
      <c r="J20" s="21">
        <f t="shared" si="1"/>
        <v>2.5</v>
      </c>
      <c r="K20" s="47"/>
    </row>
    <row r="21" s="3" customFormat="1" ht="42" spans="1:11">
      <c r="A21" s="50"/>
      <c r="B21" s="57"/>
      <c r="C21" s="52" t="s">
        <v>50</v>
      </c>
      <c r="D21" s="58" t="s">
        <v>36</v>
      </c>
      <c r="E21" s="59">
        <f>13/6</f>
        <v>2.16666666666667</v>
      </c>
      <c r="F21" s="54" t="s">
        <v>51</v>
      </c>
      <c r="G21" s="55" t="s">
        <v>38</v>
      </c>
      <c r="H21" s="56"/>
      <c r="I21" s="80"/>
      <c r="J21" s="59">
        <f t="shared" si="1"/>
        <v>2.16666666666667</v>
      </c>
      <c r="K21" s="47"/>
    </row>
    <row r="22" s="3" customFormat="1" spans="1:11">
      <c r="A22" s="50"/>
      <c r="B22" s="57"/>
      <c r="C22" s="52"/>
      <c r="D22" s="58" t="s">
        <v>40</v>
      </c>
      <c r="E22" s="59">
        <f t="shared" ref="E22:E26" si="2">13/6</f>
        <v>2.16666666666667</v>
      </c>
      <c r="F22" s="54" t="s">
        <v>52</v>
      </c>
      <c r="G22" s="55" t="s">
        <v>38</v>
      </c>
      <c r="H22" s="56"/>
      <c r="I22" s="80"/>
      <c r="J22" s="59">
        <f t="shared" ref="J22:J28" si="3">E22</f>
        <v>2.16666666666667</v>
      </c>
      <c r="K22" s="47"/>
    </row>
    <row r="23" s="3" customFormat="1" spans="1:11">
      <c r="A23" s="50"/>
      <c r="B23" s="57"/>
      <c r="C23" s="52"/>
      <c r="D23" s="58" t="s">
        <v>42</v>
      </c>
      <c r="E23" s="59">
        <f t="shared" si="2"/>
        <v>2.16666666666667</v>
      </c>
      <c r="F23" s="54" t="s">
        <v>53</v>
      </c>
      <c r="G23" s="55" t="s">
        <v>38</v>
      </c>
      <c r="H23" s="56"/>
      <c r="I23" s="80"/>
      <c r="J23" s="59">
        <f t="shared" si="3"/>
        <v>2.16666666666667</v>
      </c>
      <c r="K23" s="47"/>
    </row>
    <row r="24" s="3" customFormat="1" ht="24.75" customHeight="1" spans="1:11">
      <c r="A24" s="50"/>
      <c r="B24" s="57"/>
      <c r="C24" s="52"/>
      <c r="D24" s="58" t="s">
        <v>44</v>
      </c>
      <c r="E24" s="59">
        <f t="shared" si="2"/>
        <v>2.16666666666667</v>
      </c>
      <c r="F24" s="54" t="s">
        <v>54</v>
      </c>
      <c r="G24" s="55" t="s">
        <v>38</v>
      </c>
      <c r="H24" s="56"/>
      <c r="I24" s="80"/>
      <c r="J24" s="59">
        <f t="shared" si="3"/>
        <v>2.16666666666667</v>
      </c>
      <c r="K24" s="47"/>
    </row>
    <row r="25" s="3" customFormat="1" ht="30" customHeight="1" spans="1:11">
      <c r="A25" s="50"/>
      <c r="B25" s="57"/>
      <c r="C25" s="52"/>
      <c r="D25" s="58" t="s">
        <v>46</v>
      </c>
      <c r="E25" s="59">
        <f t="shared" si="2"/>
        <v>2.16666666666667</v>
      </c>
      <c r="F25" s="54" t="s">
        <v>55</v>
      </c>
      <c r="G25" s="55" t="s">
        <v>38</v>
      </c>
      <c r="H25" s="56"/>
      <c r="I25" s="80"/>
      <c r="J25" s="59">
        <f t="shared" si="3"/>
        <v>2.16666666666667</v>
      </c>
      <c r="K25" s="47"/>
    </row>
    <row r="26" s="3" customFormat="1" ht="28" spans="1:11">
      <c r="A26" s="50"/>
      <c r="B26" s="57"/>
      <c r="C26" s="52"/>
      <c r="D26" s="58" t="s">
        <v>48</v>
      </c>
      <c r="E26" s="59">
        <f t="shared" si="2"/>
        <v>2.16666666666667</v>
      </c>
      <c r="F26" s="54" t="s">
        <v>56</v>
      </c>
      <c r="G26" s="55" t="s">
        <v>38</v>
      </c>
      <c r="H26" s="56"/>
      <c r="I26" s="80"/>
      <c r="J26" s="59">
        <f t="shared" si="3"/>
        <v>2.16666666666667</v>
      </c>
      <c r="K26" s="47"/>
    </row>
    <row r="27" s="3" customFormat="1" ht="28" spans="1:11">
      <c r="A27" s="50"/>
      <c r="B27" s="57"/>
      <c r="C27" s="52" t="s">
        <v>57</v>
      </c>
      <c r="D27" s="58" t="s">
        <v>36</v>
      </c>
      <c r="E27" s="21">
        <f>12/6</f>
        <v>2</v>
      </c>
      <c r="F27" s="60" t="s">
        <v>58</v>
      </c>
      <c r="G27" s="55" t="s">
        <v>38</v>
      </c>
      <c r="H27" s="56"/>
      <c r="I27" s="80"/>
      <c r="J27" s="21">
        <f t="shared" si="3"/>
        <v>2</v>
      </c>
      <c r="K27" s="47"/>
    </row>
    <row r="28" s="3" customFormat="1" ht="56" spans="1:11">
      <c r="A28" s="50"/>
      <c r="B28" s="57"/>
      <c r="C28" s="52"/>
      <c r="D28" s="58" t="s">
        <v>40</v>
      </c>
      <c r="E28" s="21">
        <f t="shared" ref="E28:E32" si="4">12/6</f>
        <v>2</v>
      </c>
      <c r="F28" s="60" t="s">
        <v>59</v>
      </c>
      <c r="G28" s="55" t="s">
        <v>38</v>
      </c>
      <c r="H28" s="56"/>
      <c r="I28" s="80"/>
      <c r="J28" s="21">
        <f t="shared" si="3"/>
        <v>2</v>
      </c>
      <c r="K28" s="47"/>
    </row>
    <row r="29" s="3" customFormat="1" ht="42" spans="1:12">
      <c r="A29" s="50"/>
      <c r="B29" s="57"/>
      <c r="C29" s="52"/>
      <c r="D29" s="58" t="s">
        <v>42</v>
      </c>
      <c r="E29" s="21">
        <f t="shared" si="4"/>
        <v>2</v>
      </c>
      <c r="F29" s="60" t="s">
        <v>60</v>
      </c>
      <c r="G29" s="55" t="s">
        <v>38</v>
      </c>
      <c r="H29" s="56"/>
      <c r="I29" s="80"/>
      <c r="J29" s="21">
        <v>1</v>
      </c>
      <c r="K29" s="47" t="s">
        <v>61</v>
      </c>
      <c r="L29" s="81"/>
    </row>
    <row r="30" s="3" customFormat="1" ht="84" spans="1:11">
      <c r="A30" s="50"/>
      <c r="B30" s="57"/>
      <c r="C30" s="52"/>
      <c r="D30" s="58" t="s">
        <v>44</v>
      </c>
      <c r="E30" s="21">
        <f t="shared" si="4"/>
        <v>2</v>
      </c>
      <c r="F30" s="60" t="s">
        <v>62</v>
      </c>
      <c r="G30" s="55" t="s">
        <v>38</v>
      </c>
      <c r="H30" s="56"/>
      <c r="I30" s="80"/>
      <c r="J30" s="21">
        <f t="shared" ref="J30:J38" si="5">E30</f>
        <v>2</v>
      </c>
      <c r="K30" s="47"/>
    </row>
    <row r="31" s="3" customFormat="1" ht="61.5" customHeight="1" spans="1:11">
      <c r="A31" s="50"/>
      <c r="B31" s="57"/>
      <c r="C31" s="52"/>
      <c r="D31" s="58" t="s">
        <v>46</v>
      </c>
      <c r="E31" s="21">
        <f t="shared" si="4"/>
        <v>2</v>
      </c>
      <c r="F31" s="60" t="s">
        <v>63</v>
      </c>
      <c r="G31" s="55" t="s">
        <v>64</v>
      </c>
      <c r="H31" s="56"/>
      <c r="I31" s="80"/>
      <c r="J31" s="21">
        <v>1</v>
      </c>
      <c r="K31" s="47" t="s">
        <v>65</v>
      </c>
    </row>
    <row r="32" s="3" customFormat="1" ht="56" spans="1:11">
      <c r="A32" s="50"/>
      <c r="B32" s="57"/>
      <c r="C32" s="52"/>
      <c r="D32" s="58" t="s">
        <v>48</v>
      </c>
      <c r="E32" s="21">
        <f t="shared" si="4"/>
        <v>2</v>
      </c>
      <c r="F32" s="60" t="s">
        <v>66</v>
      </c>
      <c r="G32" s="55" t="s">
        <v>67</v>
      </c>
      <c r="H32" s="61"/>
      <c r="I32" s="82"/>
      <c r="J32" s="21">
        <v>1</v>
      </c>
      <c r="K32" s="47" t="s">
        <v>68</v>
      </c>
    </row>
    <row r="33" s="3" customFormat="1" ht="21.95" customHeight="1" spans="1:11">
      <c r="A33" s="50"/>
      <c r="B33" s="57"/>
      <c r="C33" s="52" t="s">
        <v>69</v>
      </c>
      <c r="D33" s="58" t="s">
        <v>36</v>
      </c>
      <c r="E33" s="59">
        <f>10/6</f>
        <v>1.66666666666667</v>
      </c>
      <c r="F33" s="62" t="s">
        <v>70</v>
      </c>
      <c r="G33" s="63" t="s">
        <v>70</v>
      </c>
      <c r="H33" s="56" t="s">
        <v>71</v>
      </c>
      <c r="I33" s="80"/>
      <c r="J33" s="59">
        <f>E33</f>
        <v>1.66666666666667</v>
      </c>
      <c r="K33" s="47"/>
    </row>
    <row r="34" s="3" customFormat="1" ht="24" customHeight="1" spans="1:11">
      <c r="A34" s="50"/>
      <c r="B34" s="57"/>
      <c r="C34" s="52"/>
      <c r="D34" s="58" t="s">
        <v>40</v>
      </c>
      <c r="E34" s="59">
        <f t="shared" ref="E34:E38" si="6">10/6</f>
        <v>1.66666666666667</v>
      </c>
      <c r="F34" s="62" t="s">
        <v>72</v>
      </c>
      <c r="G34" s="63" t="s">
        <v>73</v>
      </c>
      <c r="H34" s="56"/>
      <c r="I34" s="80"/>
      <c r="J34" s="59">
        <f t="shared" si="5"/>
        <v>1.66666666666667</v>
      </c>
      <c r="K34" s="47"/>
    </row>
    <row r="35" s="3" customFormat="1" ht="21.95" customHeight="1" spans="1:11">
      <c r="A35" s="50"/>
      <c r="B35" s="57"/>
      <c r="C35" s="52"/>
      <c r="D35" s="58" t="s">
        <v>42</v>
      </c>
      <c r="E35" s="59">
        <f t="shared" si="6"/>
        <v>1.66666666666667</v>
      </c>
      <c r="F35" s="62" t="s">
        <v>74</v>
      </c>
      <c r="G35" s="63" t="s">
        <v>75</v>
      </c>
      <c r="H35" s="56"/>
      <c r="I35" s="80"/>
      <c r="J35" s="59">
        <f t="shared" si="5"/>
        <v>1.66666666666667</v>
      </c>
      <c r="K35" s="47"/>
    </row>
    <row r="36" s="3" customFormat="1" ht="32.1" customHeight="1" spans="1:11">
      <c r="A36" s="50"/>
      <c r="B36" s="57"/>
      <c r="C36" s="52"/>
      <c r="D36" s="58" t="s">
        <v>44</v>
      </c>
      <c r="E36" s="59">
        <f t="shared" si="6"/>
        <v>1.66666666666667</v>
      </c>
      <c r="F36" s="62" t="s">
        <v>76</v>
      </c>
      <c r="G36" s="63" t="s">
        <v>76</v>
      </c>
      <c r="H36" s="56"/>
      <c r="I36" s="80"/>
      <c r="J36" s="59">
        <f t="shared" si="5"/>
        <v>1.66666666666667</v>
      </c>
      <c r="K36" s="47"/>
    </row>
    <row r="37" s="3" customFormat="1" ht="21.95" customHeight="1" spans="1:11">
      <c r="A37" s="50"/>
      <c r="B37" s="57"/>
      <c r="C37" s="52"/>
      <c r="D37" s="58" t="s">
        <v>46</v>
      </c>
      <c r="E37" s="59">
        <f t="shared" si="6"/>
        <v>1.66666666666667</v>
      </c>
      <c r="F37" s="62" t="s">
        <v>77</v>
      </c>
      <c r="G37" s="63" t="s">
        <v>77</v>
      </c>
      <c r="H37" s="56"/>
      <c r="I37" s="80"/>
      <c r="J37" s="59">
        <f t="shared" si="5"/>
        <v>1.66666666666667</v>
      </c>
      <c r="K37" s="47"/>
    </row>
    <row r="38" s="3" customFormat="1" ht="21.95" customHeight="1" spans="1:11">
      <c r="A38" s="50"/>
      <c r="B38" s="64"/>
      <c r="C38" s="52"/>
      <c r="D38" s="58" t="s">
        <v>48</v>
      </c>
      <c r="E38" s="59">
        <f t="shared" si="6"/>
        <v>1.66666666666667</v>
      </c>
      <c r="F38" s="62" t="s">
        <v>78</v>
      </c>
      <c r="G38" s="63" t="s">
        <v>78</v>
      </c>
      <c r="H38" s="61"/>
      <c r="I38" s="82"/>
      <c r="J38" s="59">
        <f t="shared" si="5"/>
        <v>1.66666666666667</v>
      </c>
      <c r="K38" s="47"/>
    </row>
    <row r="39" s="3" customFormat="1" ht="56" spans="1:11">
      <c r="A39" s="50"/>
      <c r="B39" s="57" t="s">
        <v>79</v>
      </c>
      <c r="C39" s="57" t="s">
        <v>80</v>
      </c>
      <c r="D39" s="58" t="s">
        <v>36</v>
      </c>
      <c r="E39" s="59">
        <f>40/6</f>
        <v>6.66666666666667</v>
      </c>
      <c r="F39" s="54" t="s">
        <v>81</v>
      </c>
      <c r="G39" s="54" t="s">
        <v>82</v>
      </c>
      <c r="H39" s="56" t="s">
        <v>83</v>
      </c>
      <c r="I39" s="80"/>
      <c r="J39" s="83">
        <v>6</v>
      </c>
      <c r="K39" s="84" t="s">
        <v>84</v>
      </c>
    </row>
    <row r="40" s="3" customFormat="1" ht="42" spans="1:11">
      <c r="A40" s="50"/>
      <c r="B40" s="57"/>
      <c r="C40" s="57"/>
      <c r="D40" s="58" t="s">
        <v>40</v>
      </c>
      <c r="E40" s="59">
        <f t="shared" ref="E40:E44" si="7">40/6</f>
        <v>6.66666666666667</v>
      </c>
      <c r="F40" s="54" t="s">
        <v>85</v>
      </c>
      <c r="G40" s="54" t="s">
        <v>25</v>
      </c>
      <c r="H40" s="56"/>
      <c r="I40" s="80"/>
      <c r="J40" s="83">
        <v>6</v>
      </c>
      <c r="K40" s="84" t="s">
        <v>84</v>
      </c>
    </row>
    <row r="41" s="3" customFormat="1" ht="42" spans="1:11">
      <c r="A41" s="50"/>
      <c r="B41" s="57"/>
      <c r="C41" s="57"/>
      <c r="D41" s="58" t="s">
        <v>42</v>
      </c>
      <c r="E41" s="59">
        <f t="shared" si="7"/>
        <v>6.66666666666667</v>
      </c>
      <c r="F41" s="54" t="s">
        <v>86</v>
      </c>
      <c r="G41" s="54" t="s">
        <v>25</v>
      </c>
      <c r="H41" s="56"/>
      <c r="I41" s="80"/>
      <c r="J41" s="83">
        <v>6</v>
      </c>
      <c r="K41" s="84" t="s">
        <v>84</v>
      </c>
    </row>
    <row r="42" s="3" customFormat="1" ht="70" spans="1:11">
      <c r="A42" s="50"/>
      <c r="B42" s="57"/>
      <c r="C42" s="57"/>
      <c r="D42" s="58" t="s">
        <v>44</v>
      </c>
      <c r="E42" s="59">
        <f t="shared" si="7"/>
        <v>6.66666666666667</v>
      </c>
      <c r="F42" s="54" t="s">
        <v>87</v>
      </c>
      <c r="G42" s="54" t="s">
        <v>25</v>
      </c>
      <c r="H42" s="56"/>
      <c r="I42" s="80"/>
      <c r="J42" s="83">
        <v>6</v>
      </c>
      <c r="K42" s="84" t="s">
        <v>84</v>
      </c>
    </row>
    <row r="43" s="3" customFormat="1" ht="42" spans="1:11">
      <c r="A43" s="50"/>
      <c r="B43" s="57"/>
      <c r="C43" s="57"/>
      <c r="D43" s="58" t="s">
        <v>46</v>
      </c>
      <c r="E43" s="59">
        <f t="shared" si="7"/>
        <v>6.66666666666667</v>
      </c>
      <c r="F43" s="54" t="s">
        <v>88</v>
      </c>
      <c r="G43" s="54" t="s">
        <v>25</v>
      </c>
      <c r="H43" s="56"/>
      <c r="I43" s="80"/>
      <c r="J43" s="83">
        <v>6</v>
      </c>
      <c r="K43" s="84" t="s">
        <v>84</v>
      </c>
    </row>
    <row r="44" s="3" customFormat="1" ht="42" spans="1:11">
      <c r="A44" s="50"/>
      <c r="B44" s="57"/>
      <c r="C44" s="64"/>
      <c r="D44" s="58" t="s">
        <v>48</v>
      </c>
      <c r="E44" s="59">
        <f t="shared" si="7"/>
        <v>6.66666666666667</v>
      </c>
      <c r="F44" s="54" t="s">
        <v>89</v>
      </c>
      <c r="G44" s="54" t="s">
        <v>25</v>
      </c>
      <c r="H44" s="56"/>
      <c r="I44" s="80"/>
      <c r="J44" s="83">
        <v>6</v>
      </c>
      <c r="K44" s="84" t="s">
        <v>84</v>
      </c>
    </row>
    <row r="45" s="3" customFormat="1" ht="25.5" customHeight="1" spans="1:11">
      <c r="A45" s="65" t="s">
        <v>90</v>
      </c>
      <c r="B45" s="66"/>
      <c r="C45" s="66"/>
      <c r="D45" s="66"/>
      <c r="E45" s="66"/>
      <c r="F45" s="66"/>
      <c r="G45" s="66"/>
      <c r="H45" s="66"/>
      <c r="I45" s="85"/>
      <c r="J45" s="86">
        <f>J8+SUM(J15:J44)</f>
        <v>92.913480022027</v>
      </c>
      <c r="K45" s="87"/>
    </row>
    <row r="46" s="4" customFormat="1" ht="18" customHeight="1" spans="1:11">
      <c r="A46" s="67"/>
      <c r="B46" s="67"/>
      <c r="C46" s="67"/>
      <c r="D46" s="67"/>
      <c r="E46" s="67"/>
      <c r="F46" s="67"/>
      <c r="G46" s="67"/>
      <c r="H46" s="67"/>
      <c r="I46" s="67"/>
      <c r="J46" s="88"/>
      <c r="K46" s="89"/>
    </row>
    <row r="47" s="5" customFormat="1" ht="15" spans="1:11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="6" customFormat="1" ht="14.25" customHeight="1" spans="1:11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</row>
    <row r="49" s="6" customFormat="1" ht="14.25" customHeight="1" spans="1:11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</row>
    <row r="50" s="6" customFormat="1" ht="15" spans="1:11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</row>
    <row r="51" ht="15" spans="1:11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45:I45"/>
    <mergeCell ref="A47:K47"/>
    <mergeCell ref="A48:K48"/>
    <mergeCell ref="A49:K49"/>
    <mergeCell ref="A50:K50"/>
    <mergeCell ref="A51:K51"/>
    <mergeCell ref="A12:A13"/>
    <mergeCell ref="A14:A44"/>
    <mergeCell ref="B15:B38"/>
    <mergeCell ref="B39:B44"/>
    <mergeCell ref="C15:C20"/>
    <mergeCell ref="C21:C26"/>
    <mergeCell ref="C27:C32"/>
    <mergeCell ref="C33:C38"/>
    <mergeCell ref="C39:C44"/>
    <mergeCell ref="K8:K11"/>
    <mergeCell ref="A7:C11"/>
    <mergeCell ref="H15:I32"/>
    <mergeCell ref="H39:I44"/>
    <mergeCell ref="H33:I38"/>
  </mergeCells>
  <pageMargins left="0.511811023622047" right="0.511811023622047" top="0.551181102362205" bottom="0.551181102362205" header="0.31496062992126" footer="0.31496062992126"/>
  <pageSetup paperSize="9" scale="44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