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005" windowHeight="6870" tabRatio="930"/>
  </bookViews>
  <sheets>
    <sheet name="3.研究类" sheetId="2" r:id="rId1"/>
  </sheets>
  <definedNames>
    <definedName name="_xlnm.Print_Area" localSheetId="0">'3.研究类'!$A$1:$K$41</definedName>
  </definedNames>
  <calcPr calcId="144525"/>
</workbook>
</file>

<file path=xl/calcChain.xml><?xml version="1.0" encoding="utf-8"?>
<calcChain xmlns="http://schemas.openxmlformats.org/spreadsheetml/2006/main">
  <c r="J36" i="2" l="1"/>
  <c r="E35" i="2"/>
  <c r="E34" i="2"/>
  <c r="E33" i="2"/>
  <c r="E32" i="2"/>
  <c r="E31" i="2"/>
  <c r="J30" i="2"/>
  <c r="E30" i="2"/>
  <c r="J29" i="2"/>
  <c r="E29" i="2"/>
  <c r="J28" i="2"/>
  <c r="E28" i="2"/>
  <c r="J27" i="2"/>
  <c r="E27" i="2"/>
  <c r="J26" i="2"/>
  <c r="E26" i="2"/>
  <c r="J25" i="2"/>
  <c r="E25" i="2"/>
  <c r="J24" i="2"/>
  <c r="E24" i="2"/>
  <c r="J23" i="2"/>
  <c r="E23" i="2"/>
  <c r="J22" i="2"/>
  <c r="E22" i="2"/>
  <c r="J21" i="2"/>
  <c r="E21" i="2"/>
  <c r="J20" i="2"/>
  <c r="J19" i="2"/>
  <c r="E19" i="2"/>
  <c r="J18" i="2"/>
  <c r="E18" i="2"/>
  <c r="J17" i="2"/>
  <c r="E17" i="2"/>
  <c r="J16" i="2"/>
  <c r="E16" i="2"/>
  <c r="J15" i="2"/>
  <c r="E15" i="2"/>
  <c r="J8" i="2"/>
  <c r="I8" i="2"/>
  <c r="G8" i="2"/>
</calcChain>
</file>

<file path=xl/sharedStrings.xml><?xml version="1.0" encoding="utf-8"?>
<sst xmlns="http://schemas.openxmlformats.org/spreadsheetml/2006/main" count="109" uniqueCount="71">
  <si>
    <r>
      <rPr>
        <b/>
        <sz val="18"/>
        <color indexed="8"/>
        <rFont val="宋体"/>
        <family val="3"/>
        <charset val="134"/>
      </rPr>
      <t>项目支出绩效自评表</t>
    </r>
    <r>
      <rPr>
        <sz val="18"/>
        <color indexed="8"/>
        <rFont val="宋体"/>
        <family val="3"/>
        <charset val="134"/>
      </rPr>
      <t xml:space="preserve"> </t>
    </r>
  </si>
  <si>
    <t>（2020年度）</t>
  </si>
  <si>
    <t>项目名称</t>
  </si>
  <si>
    <t>主管部门及代码</t>
  </si>
  <si>
    <r>
      <rPr>
        <sz val="11"/>
        <color theme="1"/>
        <rFont val="宋体"/>
        <family val="3"/>
        <charset val="134"/>
      </rPr>
      <t>北京市交通委员会1</t>
    </r>
    <r>
      <rPr>
        <sz val="11"/>
        <color indexed="8"/>
        <rFont val="宋体"/>
        <family val="3"/>
        <charset val="134"/>
      </rPr>
      <t>70</t>
    </r>
  </si>
  <si>
    <t>实施单位</t>
  </si>
  <si>
    <t>北京市交通委本级</t>
  </si>
  <si>
    <t>项目资金                    （万元）</t>
  </si>
  <si>
    <t>年初预算数（A）</t>
  </si>
  <si>
    <t>全年预算数（B)</t>
  </si>
  <si>
    <t>全年执行数（C）</t>
  </si>
  <si>
    <r>
      <rPr>
        <sz val="11"/>
        <color theme="1"/>
        <rFont val="宋体"/>
        <family val="3"/>
        <charset val="134"/>
      </rPr>
      <t>分值  （1</t>
    </r>
    <r>
      <rPr>
        <sz val="11"/>
        <color indexed="8"/>
        <rFont val="宋体"/>
        <family val="3"/>
        <charset val="134"/>
      </rPr>
      <t>0分）</t>
    </r>
  </si>
  <si>
    <t>执行率（C/B)</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</si>
  <si>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</si>
  <si>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</si>
  <si>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</si>
  <si>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</si>
  <si>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</si>
  <si>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</si>
  <si>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</si>
  <si>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</si>
  <si>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</si>
  <si>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</si>
  <si>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年度目标：
1、北京市出租汽车行业价格变化与运营情况对比分析研究：形成《北京市出租汽车行业价格变化运行对比分析研究》研究报告。通过开展本项目，通过数据监测与模型构建，分析价格变化后北京市出租汽车行业运行情况，包括研究巡游车和网约车运营效率、运力供给、运营收入与成本情况，研究驾驶员工作强度、工作特征、工作状态，研究不同类型网约车运营特征、运营效率、市场供求关系等，研究网约车与巡游车运营水平差异等。
2、北京市加强网约车行业监管措施研究：形成《北京市加强网约车行业监管措施研究》总报告。项目通过对行业现状进行深入分析，对我市网约车监管存在的问题，在综合分析评价政策实施效果的基础上，借鉴国内外城市网约车监管模式经验，提出进一步加强网约车监管的政策方法建议。
3、场站出租汽车运力分析与预测：对场站巡游车和网约车运力、乘客出行行为进行分析，测算场站巡游车客流分担比例、需求量及乘客平均候车时间。提出一套场站运力需求预测模型，形成一份场站出租汽车运力分析与预测研究报告。
4、基于大数据的电动出租汽车推广应用效果评估与综合服务项目：（1）按照计划完成月度纯电动出租汽车运力供给、服务水平、行业稳定性及节能减排等分析工作，出具月度分析报告，预警推广应用工作中的风险并提出建议，保证推广应用工作顺利进行。（2）完成项目中期工作，编制项目中期报告，顺利完成项目中期评审工作。（3）完成项目结题工作，编制最终项目成果报告，顺利完成项目结题评审工作。
5、出租行业数据连通性测试及数据监测分析服务：对拟向北京市出租汽车监管平台接入数据的网约车平台、巡游车终端设备进行数据连通性测试；对正式接入的数据进行监测分析。</t>
  </si>
  <si>
    <t>完成预期目标</t>
  </si>
  <si>
    <t>绩效指标</t>
  </si>
  <si>
    <t>一级指标</t>
  </si>
  <si>
    <t>二级指标</t>
  </si>
  <si>
    <t>三级指标</t>
  </si>
  <si>
    <t>分值</t>
  </si>
  <si>
    <t>年度指标值(A)</t>
  </si>
  <si>
    <t>全年实际值(B)</t>
  </si>
  <si>
    <t>未完成原因分析</t>
  </si>
  <si>
    <t>产
出
指
标
(50分)</t>
  </si>
  <si>
    <t>数量指标
（15分）</t>
  </si>
  <si>
    <t>北京市出租汽车行业价格变化与运营情况对比分析研究</t>
  </si>
  <si>
    <t>完成研究报告1篇</t>
  </si>
  <si>
    <t>完成</t>
  </si>
  <si>
    <r>
      <rPr>
        <sz val="11"/>
        <color theme="1"/>
        <rFont val="宋体"/>
        <family val="3"/>
        <charset val="134"/>
      </rPr>
      <t>完成值达到指标值，记满分；未达到指标值，按</t>
    </r>
    <r>
      <rPr>
        <sz val="11"/>
        <color indexed="8"/>
        <rFont val="宋体"/>
        <family val="3"/>
        <charset val="134"/>
      </rPr>
      <t>B/A或A/B*该指标分值记分。(即较小的数/大数*该指标分值）</t>
    </r>
  </si>
  <si>
    <t>北京市加强网约车行业监管措施研究</t>
  </si>
  <si>
    <t>总研究报告1篇</t>
  </si>
  <si>
    <t>场站出租汽车运力分析与预测</t>
  </si>
  <si>
    <t>研究报告1份</t>
  </si>
  <si>
    <t>基于大数据的电动出租汽车推广应用效果评估与综合服务项目</t>
  </si>
  <si>
    <t>季度评估报告4份，年度工作报告1份</t>
  </si>
  <si>
    <t>出租行业数据连通性测试及数据监测分析服务</t>
  </si>
  <si>
    <t>①提交网约车数据连通性测试报告和巡游车车载设备数据连通性测试报告；②提交最新版网约车数据连通性测试方案、巡游车车载设备数据连通性测试方案；③按月度、年度出具网约车数据质量监测分析报告。</t>
  </si>
  <si>
    <t>质量指标
（13分）</t>
  </si>
  <si>
    <t>专家评审通过率</t>
  </si>
  <si>
    <t>时效指标
（12分）</t>
  </si>
  <si>
    <t>完成研究报告：2020年12月底前</t>
  </si>
  <si>
    <t>完成结题：2020年12月底前</t>
  </si>
  <si>
    <t>完成初版研究报告：2020年8月-10月；完成终版研究报告：2020年11月-12月终期评审前</t>
  </si>
  <si>
    <t>完成中期评审：2020年7月-8月；完成结题工作：2020年12月底前</t>
  </si>
  <si>
    <t>月度数据质量监测分析报告和年度数据质量监测分析报告提交时间：2021年1月底；网约车平台数据连通性测试汇总报告提交时间：完成实验室和道路测试后5个工作日内；巡游车车载设备数据连通性测试汇总结果：完成实验室和道路测试后5个工作日内。</t>
  </si>
  <si>
    <t>成本指标
（10分）</t>
  </si>
  <si>
    <r>
      <rPr>
        <sz val="11"/>
        <color theme="1"/>
        <rFont val="宋体"/>
        <family val="3"/>
        <charset val="134"/>
      </rPr>
      <t>在预算控制范围内得满分，超出预算按</t>
    </r>
    <r>
      <rPr>
        <sz val="11"/>
        <color indexed="8"/>
        <rFont val="宋体"/>
        <family val="3"/>
        <charset val="134"/>
      </rPr>
      <t>A/B*该指标分值计分</t>
    </r>
  </si>
  <si>
    <t>效
果
指
标
(40分)</t>
  </si>
  <si>
    <t>效益指标
（40分）</t>
  </si>
  <si>
    <t>相关成果建议被采纳≥1次，为北京市出租汽车行业政策制定提供理论支撑，对行业政策制定起到推动作用</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</si>
  <si>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</si>
  <si>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证明材料不充分</t>
  </si>
  <si>
    <t>相关成果建议被采纳至少1次，为我市加强网约车监管提供措施支撑，推动网约车行业健康发展</t>
  </si>
  <si>
    <t>为场站运力调配提供数据支撑</t>
  </si>
  <si>
    <t>基本完成</t>
  </si>
  <si>
    <t>基本完成预期目标。本项目研究为北京西站出租汽车的运力调配提供了数据预测模型，以有效应对大客流滞留问题。但受场站客流数据未实时接入的影响，未能大规模应用。</t>
  </si>
  <si>
    <t>换电站运营保障风险预警及建议：发现5次以上换电站运营风险，相关成果建议被采纳</t>
  </si>
  <si>
    <t>为网约车平台许可提供连通性测试报告；为巡游车车载终端提供测试报告，监测网约车平台和巡游车车载智能终端实施数据传输，提升传输质量</t>
  </si>
  <si>
    <t>总分</t>
  </si>
  <si>
    <t>明细发生变化</t>
    <phoneticPr fontId="15" type="noConversion"/>
  </si>
  <si>
    <t>出租汽车运营管理课题研究经费</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</si>
</sst>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 #,##0.00_ ;_ * \-#,##0.00_ ;_ * &quot;-&quot;??_ ;_ @_ "/>
    <numFmt numFmtId="176" formatCode="0.00_ "/>
    <numFmt numFmtId="177" formatCode="0.0000_);[Red]\(0.0000\)"/>
  </numFmts>
  <fonts count="16"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1"/>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1"/>
      <color theme="1"/>
      <name val="宋体"/>
      <family val="3"/>
      <charset val="134"/>
    </font>
    <font>
      <sz val="11"/>
      <name val="宋体"/>
      <family val="3"/>
      <charset val="134"/>
    </font>
    <font>
      <sz val="11"/>
      <color indexed="8"/>
      <name val="宋体"/>
      <family val="3"/>
      <charset val="134"/>
    </font>
    <font>
      <b/>
      <sz val="11"/>
      <color theme="1"/>
      <name val="宋体"/>
      <family val="3"/>
      <charset val="134"/>
      <scheme val="minor"/>
    </font>
    <font>
      <b/>
      <sz val="12"/>
      <color theme="1"/>
      <name val="宋体"/>
      <family val="3"/>
      <charset val="134"/>
      <scheme val="minor"/>
    </font>
    <font>
      <sz val="12"/>
      <name val="宋体"/>
      <family val="3"/>
      <charset val="134"/>
    </font>
    <font>
      <sz val="10"/>
      <name val="Arial"/>
      <family val="2"/>
    </font>
    <font>
      <sz val="9"/>
      <name val="宋体"/>
      <family val="3"/>
      <charset val="134"/>
      <scheme val="minor"/>
    </font>
  </fonts>
  <fills count="2">
    <fill>
      <patternFill patternType="none"/>
    </fill>
    <fill>
      <patternFill patternType="gray125"/>
    </fill>
  </fills>
  <borders count="16">
    <border>
      <left/>
      <right/>
      <top/>
      <bottom/>
      <diagonal/>
    </border>
    <border>
      <left/>
      <right/>
      <top style="thin">
        <color auto="1"/>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5">
    <xf numFmtId="0" fontId="0" fillId="0" borderId="0">
      <alignment vertical="center"/>
    </xf>
    <xf numFmtId="0" fontId="3" fillId="0" borderId="0"/>
    <xf numFmtId="0" fontId="14" fillId="0" borderId="0"/>
    <xf numFmtId="0" fontId="13" fillId="0" borderId="0"/>
    <xf numFmtId="0" fontId="13" fillId="0" borderId="0"/>
    <xf numFmtId="0" fontId="13" fillId="0" borderId="0"/>
    <xf numFmtId="0" fontId="13" fillId="0" borderId="0"/>
    <xf numFmtId="0" fontId="3" fillId="0" borderId="0">
      <alignment vertical="center"/>
    </xf>
    <xf numFmtId="0" fontId="3" fillId="0" borderId="0">
      <alignment vertical="center"/>
    </xf>
    <xf numFmtId="43" fontId="10" fillId="0" borderId="0" applyFont="0" applyFill="0" applyBorder="0" applyAlignment="0" applyProtection="0">
      <alignment vertical="center"/>
    </xf>
    <xf numFmtId="0" fontId="3" fillId="0" borderId="0"/>
    <xf numFmtId="0" fontId="3" fillId="0" borderId="0"/>
    <xf numFmtId="0" fontId="10" fillId="0" borderId="0"/>
    <xf numFmtId="0" fontId="10" fillId="0" borderId="0">
      <alignment vertical="center"/>
    </xf>
    <xf numFmtId="0" fontId="4" fillId="0" borderId="0"/>
  </cellStyleXfs>
  <cellXfs count="97">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lignment vertical="center"/>
    </xf>
    <xf numFmtId="0" fontId="4" fillId="0" borderId="1" xfId="0" applyFont="1" applyBorder="1">
      <alignment vertical="center"/>
    </xf>
    <xf numFmtId="0" fontId="4" fillId="0" borderId="0" xfId="0" applyFont="1" applyBorder="1">
      <alignment vertical="center"/>
    </xf>
    <xf numFmtId="0" fontId="4"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2" xfId="0" applyFont="1" applyFill="1" applyBorder="1" applyAlignment="1">
      <alignment vertical="center" wrapText="1"/>
    </xf>
    <xf numFmtId="0" fontId="2" fillId="0" borderId="2" xfId="0" applyFont="1" applyFill="1" applyBorder="1" applyAlignment="1">
      <alignment horizontal="center" vertical="center" wrapText="1"/>
    </xf>
    <xf numFmtId="0" fontId="8" fillId="0" borderId="5" xfId="0" applyFont="1" applyFill="1" applyBorder="1" applyAlignment="1">
      <alignment horizontal="center" vertical="center"/>
    </xf>
    <xf numFmtId="0" fontId="8" fillId="0" borderId="8" xfId="0" applyFont="1" applyFill="1" applyBorder="1" applyAlignment="1">
      <alignment vertical="center"/>
    </xf>
    <xf numFmtId="176" fontId="3" fillId="0" borderId="8" xfId="0" applyNumberFormat="1" applyFont="1" applyFill="1" applyBorder="1" applyAlignment="1">
      <alignment horizontal="center" vertical="center" wrapText="1"/>
    </xf>
    <xf numFmtId="177" fontId="9" fillId="0" borderId="8" xfId="4" applyNumberFormat="1" applyFont="1" applyFill="1" applyBorder="1" applyAlignment="1">
      <alignment horizontal="center" vertical="center" wrapText="1"/>
    </xf>
    <xf numFmtId="0" fontId="3" fillId="0" borderId="8" xfId="0" applyFont="1" applyFill="1" applyBorder="1" applyAlignment="1">
      <alignment horizontal="center" vertical="center"/>
    </xf>
    <xf numFmtId="0" fontId="10" fillId="0" borderId="8" xfId="0" applyFont="1" applyFill="1" applyBorder="1" applyAlignment="1">
      <alignment vertical="center"/>
    </xf>
    <xf numFmtId="0" fontId="9" fillId="0" borderId="8" xfId="4" applyFont="1" applyFill="1" applyBorder="1" applyAlignment="1">
      <alignment horizontal="center" vertical="center" wrapText="1"/>
    </xf>
    <xf numFmtId="0" fontId="10" fillId="0" borderId="5" xfId="0" applyFont="1" applyFill="1" applyBorder="1" applyAlignment="1">
      <alignment vertical="center"/>
    </xf>
    <xf numFmtId="0" fontId="8" fillId="0" borderId="5" xfId="0" applyFont="1" applyFill="1" applyBorder="1" applyAlignment="1">
      <alignment vertical="center"/>
    </xf>
    <xf numFmtId="0" fontId="3" fillId="0" borderId="8" xfId="0" applyFont="1" applyFill="1" applyBorder="1" applyAlignment="1">
      <alignment horizontal="center" vertical="center" wrapText="1"/>
    </xf>
    <xf numFmtId="0" fontId="3" fillId="0" borderId="8" xfId="0" applyFont="1" applyBorder="1" applyAlignment="1">
      <alignment horizontal="center" vertical="center"/>
    </xf>
    <xf numFmtId="0" fontId="3" fillId="0" borderId="8" xfId="1" applyFont="1" applyFill="1" applyBorder="1" applyAlignment="1">
      <alignment vertical="center" wrapText="1"/>
    </xf>
    <xf numFmtId="0" fontId="3" fillId="0" borderId="8" xfId="10" applyFont="1" applyFill="1" applyBorder="1" applyAlignment="1">
      <alignment horizontal="center" vertical="center" wrapText="1"/>
    </xf>
    <xf numFmtId="0" fontId="3" fillId="0" borderId="8" xfId="10" applyFont="1" applyFill="1" applyBorder="1" applyAlignment="1">
      <alignment horizontal="left" vertical="center" wrapText="1"/>
    </xf>
    <xf numFmtId="0" fontId="9" fillId="0" borderId="8" xfId="6" applyFont="1" applyFill="1" applyBorder="1" applyAlignment="1">
      <alignment horizontal="center" vertical="center" wrapText="1"/>
    </xf>
    <xf numFmtId="0" fontId="9" fillId="0" borderId="3" xfId="4" applyFont="1" applyFill="1" applyBorder="1" applyAlignment="1">
      <alignment vertical="center" wrapText="1"/>
    </xf>
    <xf numFmtId="9" fontId="3" fillId="0" borderId="8" xfId="10" applyNumberFormat="1" applyFont="1" applyFill="1" applyBorder="1" applyAlignment="1">
      <alignment horizontal="center" vertical="center" wrapText="1"/>
    </xf>
    <xf numFmtId="9" fontId="3" fillId="0" borderId="8" xfId="0" applyNumberFormat="1" applyFont="1" applyFill="1" applyBorder="1" applyAlignment="1">
      <alignment horizontal="left" vertical="center" wrapText="1"/>
    </xf>
    <xf numFmtId="0" fontId="3" fillId="0" borderId="8" xfId="0" applyFont="1" applyFill="1" applyBorder="1" applyAlignment="1">
      <alignment vertical="center" wrapText="1"/>
    </xf>
    <xf numFmtId="0" fontId="3" fillId="0" borderId="8" xfId="0" applyFont="1" applyFill="1" applyBorder="1" applyAlignment="1">
      <alignment horizontal="left" vertical="center" wrapText="1"/>
    </xf>
    <xf numFmtId="177" fontId="3" fillId="0" borderId="8" xfId="0" applyNumberFormat="1" applyFont="1" applyFill="1" applyBorder="1" applyAlignment="1">
      <alignment horizontal="center" vertical="center"/>
    </xf>
    <xf numFmtId="177" fontId="3" fillId="0" borderId="8" xfId="10" applyNumberFormat="1" applyFont="1" applyFill="1" applyBorder="1" applyAlignment="1">
      <alignment horizontal="center" vertical="center" wrapText="1"/>
    </xf>
    <xf numFmtId="0" fontId="9" fillId="0" borderId="3" xfId="4" applyFont="1" applyFill="1" applyBorder="1" applyAlignment="1">
      <alignment horizontal="left" vertical="center" wrapText="1"/>
    </xf>
    <xf numFmtId="0" fontId="12" fillId="0" borderId="1" xfId="0" applyFont="1" applyBorder="1" applyAlignment="1">
      <alignment horizontal="center" vertical="center"/>
    </xf>
    <xf numFmtId="176" fontId="2" fillId="0" borderId="2" xfId="0" applyNumberFormat="1" applyFont="1" applyFill="1" applyBorder="1" applyAlignment="1">
      <alignment horizontal="center" vertical="center" wrapText="1"/>
    </xf>
    <xf numFmtId="10" fontId="3" fillId="0" borderId="8" xfId="0" applyNumberFormat="1" applyFont="1" applyFill="1" applyBorder="1" applyAlignment="1">
      <alignment horizontal="center" vertical="center"/>
    </xf>
    <xf numFmtId="176" fontId="3" fillId="0" borderId="8" xfId="0" applyNumberFormat="1" applyFont="1" applyBorder="1" applyAlignment="1">
      <alignment horizontal="center" vertical="center" wrapText="1"/>
    </xf>
    <xf numFmtId="0" fontId="3" fillId="0" borderId="8" xfId="0" applyFont="1" applyBorder="1" applyAlignment="1">
      <alignment horizontal="center" vertical="center" wrapText="1"/>
    </xf>
    <xf numFmtId="0" fontId="3" fillId="0" borderId="8" xfId="0" applyFont="1" applyBorder="1" applyAlignment="1">
      <alignment horizontal="left" vertical="center" wrapText="1"/>
    </xf>
    <xf numFmtId="176" fontId="3" fillId="0" borderId="13" xfId="0" applyNumberFormat="1" applyFont="1" applyBorder="1" applyAlignment="1">
      <alignment horizontal="center" vertical="center" wrapText="1"/>
    </xf>
    <xf numFmtId="0" fontId="3" fillId="0" borderId="13" xfId="0" applyFont="1" applyBorder="1" applyAlignment="1">
      <alignment vertical="center"/>
    </xf>
    <xf numFmtId="176" fontId="4" fillId="0" borderId="1" xfId="0" applyNumberFormat="1" applyFont="1" applyBorder="1" applyAlignment="1">
      <alignment horizontal="center" vertical="center" wrapText="1"/>
    </xf>
    <xf numFmtId="0" fontId="4" fillId="0" borderId="1" xfId="0" applyFont="1" applyBorder="1" applyAlignment="1">
      <alignment vertical="center"/>
    </xf>
    <xf numFmtId="0" fontId="8" fillId="0" borderId="5" xfId="0" applyFont="1" applyFill="1" applyBorder="1" applyAlignment="1">
      <alignment horizontal="center" vertical="center"/>
    </xf>
    <xf numFmtId="176" fontId="9" fillId="0" borderId="8" xfId="4" applyNumberFormat="1" applyFont="1" applyFill="1" applyBorder="1" applyAlignment="1">
      <alignment horizontal="center" vertical="center" wrapText="1"/>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0" fontId="3" fillId="0" borderId="13" xfId="0" applyFont="1" applyFill="1" applyBorder="1" applyAlignment="1">
      <alignment horizontal="center" vertical="center" textRotation="255"/>
    </xf>
    <xf numFmtId="0" fontId="3" fillId="0" borderId="14" xfId="0" applyFont="1" applyFill="1" applyBorder="1" applyAlignment="1">
      <alignment horizontal="center" vertical="center" textRotation="255"/>
    </xf>
    <xf numFmtId="0" fontId="3" fillId="0" borderId="13" xfId="0" applyFont="1" applyBorder="1" applyAlignment="1">
      <alignment horizontal="center" vertical="center" textRotation="255"/>
    </xf>
    <xf numFmtId="0" fontId="3" fillId="0" borderId="15" xfId="0" applyFont="1" applyBorder="1" applyAlignment="1">
      <alignment horizontal="center" vertical="center" textRotation="255"/>
    </xf>
    <xf numFmtId="0" fontId="9" fillId="0" borderId="13" xfId="6" applyFont="1" applyFill="1" applyBorder="1" applyAlignment="1">
      <alignment horizontal="center" vertical="center" wrapText="1"/>
    </xf>
    <xf numFmtId="0" fontId="9" fillId="0" borderId="15" xfId="6" applyFont="1" applyFill="1" applyBorder="1" applyAlignment="1">
      <alignment horizontal="center" vertical="center" wrapText="1"/>
    </xf>
    <xf numFmtId="0" fontId="9" fillId="0" borderId="8" xfId="6" applyFont="1" applyFill="1" applyBorder="1" applyAlignment="1">
      <alignment horizontal="center" vertical="center" wrapText="1"/>
    </xf>
    <xf numFmtId="0" fontId="9" fillId="0" borderId="14" xfId="6" applyFont="1" applyFill="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3" xfId="0" applyNumberFormat="1" applyFont="1" applyFill="1" applyBorder="1" applyAlignment="1">
      <alignment horizontal="left" vertical="center" wrapText="1"/>
    </xf>
    <xf numFmtId="0" fontId="3" fillId="0" borderId="4" xfId="0" applyNumberFormat="1" applyFont="1" applyFill="1" applyBorder="1" applyAlignment="1">
      <alignment horizontal="left" vertical="center" wrapText="1"/>
    </xf>
    <xf numFmtId="0" fontId="3" fillId="0" borderId="5" xfId="0" applyNumberFormat="1" applyFont="1" applyFill="1" applyBorder="1" applyAlignment="1">
      <alignment horizontal="left" vertical="center" wrapText="1"/>
    </xf>
    <xf numFmtId="0" fontId="3" fillId="0" borderId="3" xfId="0" applyNumberFormat="1"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0" fontId="11" fillId="0" borderId="6" xfId="0" applyFont="1" applyBorder="1" applyAlignment="1">
      <alignment horizontal="center" vertical="center"/>
    </xf>
    <xf numFmtId="0" fontId="11" fillId="0" borderId="1" xfId="0" applyFont="1" applyBorder="1" applyAlignment="1">
      <alignment horizontal="center" vertical="center"/>
    </xf>
    <xf numFmtId="0" fontId="11" fillId="0" borderId="7" xfId="0" applyFont="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5" xfId="0" applyFont="1" applyFill="1" applyBorder="1" applyAlignment="1">
      <alignment horizontal="center" vertical="center"/>
    </xf>
    <xf numFmtId="0" fontId="3" fillId="0" borderId="4" xfId="0" applyFont="1" applyFill="1" applyBorder="1">
      <alignment vertical="center"/>
    </xf>
    <xf numFmtId="0" fontId="3" fillId="0" borderId="5" xfId="0" applyFont="1" applyFill="1" applyBorder="1">
      <alignment vertical="center"/>
    </xf>
    <xf numFmtId="0" fontId="3" fillId="0" borderId="13" xfId="0" applyFont="1" applyFill="1" applyBorder="1" applyAlignment="1">
      <alignment horizontal="left" vertical="center" wrapText="1"/>
    </xf>
    <xf numFmtId="0" fontId="3" fillId="0" borderId="15" xfId="0" applyFont="1" applyFill="1" applyBorder="1" applyAlignment="1">
      <alignment horizontal="left" vertical="center" wrapText="1"/>
    </xf>
    <xf numFmtId="0" fontId="3" fillId="0" borderId="14" xfId="0" applyFont="1" applyFill="1" applyBorder="1" applyAlignment="1">
      <alignment horizontal="left" vertical="center" wrapText="1"/>
    </xf>
    <xf numFmtId="0" fontId="3" fillId="0" borderId="6"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5" fillId="0" borderId="0" xfId="0" applyFont="1" applyAlignment="1">
      <alignment horizontal="left" vertical="center"/>
    </xf>
    <xf numFmtId="0" fontId="6" fillId="0" borderId="0" xfId="0" applyFont="1" applyAlignment="1">
      <alignment horizontal="center" vertical="center" wrapText="1"/>
    </xf>
    <xf numFmtId="0" fontId="7" fillId="0" borderId="0" xfId="0" applyFont="1" applyAlignment="1">
      <alignment horizontal="center" vertical="center" wrapText="1"/>
    </xf>
    <xf numFmtId="0" fontId="2" fillId="0" borderId="0" xfId="0" applyFont="1" applyFill="1" applyBorder="1" applyAlignment="1">
      <alignment horizontal="center"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10"/>
    <cellStyle name="常规 4 2" xfId="11"/>
    <cellStyle name="常规 4 3" xfId="12"/>
    <cellStyle name="常规 4 4" xfId="1"/>
    <cellStyle name="常规 5" xfId="13"/>
    <cellStyle name="常规 6" xfId="2"/>
    <cellStyle name="常规 7" xfId="14"/>
    <cellStyle name="千位分隔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tabSelected="1" topLeftCell="A5" zoomScale="75" zoomScaleNormal="75" workbookViewId="0">
      <selection activeCell="E8" sqref="E8:E9"/>
    </sheetView>
  </sheetViews>
  <sheetFormatPr defaultColWidth="9" defaultRowHeight="13.5" x14ac:dyDescent="0.15"/>
  <cols>
    <col min="1" max="1" width="5.75" customWidth="1"/>
    <col min="2" max="2" width="7.5" customWidth="1"/>
    <col min="3" max="3" width="9.75" customWidth="1"/>
    <col min="4" max="4" width="37.25" customWidth="1"/>
    <col min="5" max="5" width="16.25" style="7" customWidth="1"/>
    <col min="6" max="6" width="37.75" style="7" customWidth="1"/>
    <col min="7" max="7" width="18.375" style="7" customWidth="1"/>
    <col min="8" max="8" width="9.5" customWidth="1"/>
    <col min="9" max="9" width="15.25" customWidth="1"/>
    <col min="10" max="10" width="8.5" style="8" customWidth="1"/>
    <col min="11" max="11" width="25.5" customWidth="1"/>
  </cols>
  <sheetData>
    <row r="1" spans="1:11" ht="20.25" x14ac:dyDescent="0.15">
      <c r="A1" s="93"/>
      <c r="B1" s="93"/>
      <c r="C1" s="93"/>
      <c r="D1" s="93"/>
      <c r="E1" s="93"/>
      <c r="F1" s="93"/>
      <c r="G1" s="93"/>
      <c r="H1" s="93"/>
      <c r="I1" s="93"/>
      <c r="J1" s="93"/>
      <c r="K1" s="93"/>
    </row>
    <row r="2" spans="1:11" s="1" customFormat="1" ht="22.5" x14ac:dyDescent="0.15">
      <c r="A2" s="94" t="s">
        <v>0</v>
      </c>
      <c r="B2" s="95"/>
      <c r="C2" s="95"/>
      <c r="D2" s="95"/>
      <c r="E2" s="95"/>
      <c r="F2" s="95"/>
      <c r="G2" s="95"/>
      <c r="H2" s="95"/>
      <c r="I2" s="95"/>
      <c r="J2" s="95"/>
      <c r="K2" s="95"/>
    </row>
    <row r="3" spans="1:11" s="2" customFormat="1" ht="18.75" x14ac:dyDescent="0.15">
      <c r="A3" s="96" t="s">
        <v>1</v>
      </c>
      <c r="B3" s="96"/>
      <c r="C3" s="96"/>
      <c r="D3" s="96"/>
      <c r="E3" s="96"/>
      <c r="F3" s="96"/>
      <c r="G3" s="96"/>
      <c r="H3" s="96"/>
      <c r="I3" s="96"/>
      <c r="J3" s="96"/>
      <c r="K3" s="96"/>
    </row>
    <row r="4" spans="1:11" s="2" customFormat="1" ht="18.75" hidden="1" x14ac:dyDescent="0.15">
      <c r="A4" s="9"/>
      <c r="B4" s="9"/>
      <c r="C4" s="9"/>
      <c r="D4" s="9"/>
      <c r="E4" s="10"/>
      <c r="F4" s="10"/>
      <c r="G4" s="10"/>
      <c r="H4" s="9"/>
      <c r="I4" s="9"/>
      <c r="J4" s="35"/>
      <c r="K4" s="9"/>
    </row>
    <row r="5" spans="1:11" s="3" customFormat="1" ht="20.25" customHeight="1" x14ac:dyDescent="0.15">
      <c r="A5" s="73" t="s">
        <v>2</v>
      </c>
      <c r="B5" s="74"/>
      <c r="C5" s="75"/>
      <c r="D5" s="73" t="s">
        <v>70</v>
      </c>
      <c r="E5" s="74"/>
      <c r="F5" s="74"/>
      <c r="G5" s="74"/>
      <c r="H5" s="74"/>
      <c r="I5" s="74"/>
      <c r="J5" s="74"/>
      <c r="K5" s="75"/>
    </row>
    <row r="6" spans="1:11" s="3" customFormat="1" ht="20.25" customHeight="1" x14ac:dyDescent="0.15">
      <c r="A6" s="73" t="s">
        <v>3</v>
      </c>
      <c r="B6" s="74"/>
      <c r="C6" s="75"/>
      <c r="D6" s="76" t="s">
        <v>4</v>
      </c>
      <c r="E6" s="77"/>
      <c r="F6" s="78"/>
      <c r="G6" s="73" t="s">
        <v>5</v>
      </c>
      <c r="H6" s="75"/>
      <c r="I6" s="73" t="s">
        <v>6</v>
      </c>
      <c r="J6" s="74"/>
      <c r="K6" s="75"/>
    </row>
    <row r="7" spans="1:11" s="3" customFormat="1" ht="28.5" customHeight="1" x14ac:dyDescent="0.15">
      <c r="A7" s="84" t="s">
        <v>7</v>
      </c>
      <c r="B7" s="85"/>
      <c r="C7" s="86"/>
      <c r="D7" s="12"/>
      <c r="E7" s="13" t="s">
        <v>8</v>
      </c>
      <c r="F7" s="13" t="s">
        <v>9</v>
      </c>
      <c r="G7" s="13" t="s">
        <v>10</v>
      </c>
      <c r="H7" s="13" t="s">
        <v>11</v>
      </c>
      <c r="I7" s="13" t="s">
        <v>12</v>
      </c>
      <c r="J7" s="13" t="s">
        <v>13</v>
      </c>
      <c r="K7" s="15" t="s">
        <v>14</v>
      </c>
    </row>
    <row r="8" spans="1:11" s="3" customFormat="1" ht="20.25" customHeight="1" x14ac:dyDescent="0.15">
      <c r="A8" s="87"/>
      <c r="B8" s="88"/>
      <c r="C8" s="89"/>
      <c r="D8" s="12" t="s">
        <v>15</v>
      </c>
      <c r="E8" s="11">
        <v>262.59607999999997</v>
      </c>
      <c r="F8" s="17">
        <v>145.19999999999999</v>
      </c>
      <c r="G8" s="14">
        <f>SUM(G26:G30)</f>
        <v>145.19999999999999</v>
      </c>
      <c r="H8" s="15">
        <v>10</v>
      </c>
      <c r="I8" s="36">
        <f>+G8/F8</f>
        <v>1</v>
      </c>
      <c r="J8" s="13">
        <f>IF(H8*I8&lt;10,H8*I8,10)</f>
        <v>10</v>
      </c>
      <c r="K8" s="81" t="s">
        <v>16</v>
      </c>
    </row>
    <row r="9" spans="1:11" s="3" customFormat="1" ht="20.25" customHeight="1" x14ac:dyDescent="0.15">
      <c r="A9" s="87"/>
      <c r="B9" s="88"/>
      <c r="C9" s="89"/>
      <c r="D9" s="16" t="s">
        <v>17</v>
      </c>
      <c r="E9" s="44">
        <v>262.59607999999997</v>
      </c>
      <c r="F9" s="17">
        <v>145.19999999999999</v>
      </c>
      <c r="G9" s="17">
        <v>145.19999999999999</v>
      </c>
      <c r="H9" s="15"/>
      <c r="I9" s="36"/>
      <c r="J9" s="13"/>
      <c r="K9" s="82"/>
    </row>
    <row r="10" spans="1:11" s="3" customFormat="1" ht="20.25" customHeight="1" x14ac:dyDescent="0.15">
      <c r="A10" s="87"/>
      <c r="B10" s="88"/>
      <c r="C10" s="89"/>
      <c r="D10" s="16" t="s">
        <v>18</v>
      </c>
      <c r="E10" s="18"/>
      <c r="F10" s="15"/>
      <c r="G10" s="15"/>
      <c r="H10" s="15"/>
      <c r="I10" s="15"/>
      <c r="J10" s="13"/>
      <c r="K10" s="82"/>
    </row>
    <row r="11" spans="1:11" s="3" customFormat="1" ht="20.25" customHeight="1" x14ac:dyDescent="0.15">
      <c r="A11" s="90"/>
      <c r="B11" s="91"/>
      <c r="C11" s="92"/>
      <c r="D11" s="16" t="s">
        <v>19</v>
      </c>
      <c r="E11" s="19"/>
      <c r="F11" s="15"/>
      <c r="G11" s="15"/>
      <c r="H11" s="15"/>
      <c r="I11" s="15"/>
      <c r="J11" s="13"/>
      <c r="K11" s="83"/>
    </row>
    <row r="12" spans="1:11" s="3" customFormat="1" ht="27.75" customHeight="1" x14ac:dyDescent="0.15">
      <c r="A12" s="48" t="s">
        <v>20</v>
      </c>
      <c r="B12" s="65" t="s">
        <v>21</v>
      </c>
      <c r="C12" s="66"/>
      <c r="D12" s="66"/>
      <c r="E12" s="66"/>
      <c r="F12" s="67"/>
      <c r="G12" s="65" t="s">
        <v>22</v>
      </c>
      <c r="H12" s="79"/>
      <c r="I12" s="79"/>
      <c r="J12" s="79"/>
      <c r="K12" s="80"/>
    </row>
    <row r="13" spans="1:11" s="3" customFormat="1" ht="234.95" customHeight="1" x14ac:dyDescent="0.15">
      <c r="A13" s="49"/>
      <c r="B13" s="62" t="s">
        <v>23</v>
      </c>
      <c r="C13" s="63"/>
      <c r="D13" s="63"/>
      <c r="E13" s="63"/>
      <c r="F13" s="64"/>
      <c r="G13" s="65" t="s">
        <v>24</v>
      </c>
      <c r="H13" s="66"/>
      <c r="I13" s="66"/>
      <c r="J13" s="66"/>
      <c r="K13" s="67"/>
    </row>
    <row r="14" spans="1:11" s="3" customFormat="1" ht="21.95" customHeight="1" x14ac:dyDescent="0.15">
      <c r="A14" s="50" t="s">
        <v>25</v>
      </c>
      <c r="B14" s="20" t="s">
        <v>26</v>
      </c>
      <c r="C14" s="15" t="s">
        <v>27</v>
      </c>
      <c r="D14" s="15" t="s">
        <v>28</v>
      </c>
      <c r="E14" s="15" t="s">
        <v>29</v>
      </c>
      <c r="F14" s="20" t="s">
        <v>30</v>
      </c>
      <c r="G14" s="21" t="s">
        <v>31</v>
      </c>
      <c r="H14" s="68" t="s">
        <v>14</v>
      </c>
      <c r="I14" s="69"/>
      <c r="J14" s="37" t="s">
        <v>13</v>
      </c>
      <c r="K14" s="38" t="s">
        <v>32</v>
      </c>
    </row>
    <row r="15" spans="1:11" s="3" customFormat="1" ht="32.1" customHeight="1" x14ac:dyDescent="0.15">
      <c r="A15" s="51"/>
      <c r="B15" s="52" t="s">
        <v>33</v>
      </c>
      <c r="C15" s="52" t="s">
        <v>34</v>
      </c>
      <c r="D15" s="22" t="s">
        <v>35</v>
      </c>
      <c r="E15" s="17">
        <f>15/5</f>
        <v>3</v>
      </c>
      <c r="F15" s="23" t="s">
        <v>36</v>
      </c>
      <c r="G15" s="23" t="s">
        <v>37</v>
      </c>
      <c r="H15" s="56" t="s">
        <v>38</v>
      </c>
      <c r="I15" s="57"/>
      <c r="J15" s="17">
        <f>E15</f>
        <v>3</v>
      </c>
      <c r="K15" s="38"/>
    </row>
    <row r="16" spans="1:11" s="3" customFormat="1" ht="32.1" customHeight="1" x14ac:dyDescent="0.15">
      <c r="A16" s="51"/>
      <c r="B16" s="53"/>
      <c r="C16" s="53"/>
      <c r="D16" s="22" t="s">
        <v>39</v>
      </c>
      <c r="E16" s="17">
        <f t="shared" ref="E16:E19" si="0">15/5</f>
        <v>3</v>
      </c>
      <c r="F16" s="23" t="s">
        <v>40</v>
      </c>
      <c r="G16" s="23" t="s">
        <v>37</v>
      </c>
      <c r="H16" s="58"/>
      <c r="I16" s="59"/>
      <c r="J16" s="17">
        <f t="shared" ref="J16:J25" si="1">E16</f>
        <v>3</v>
      </c>
      <c r="K16" s="38"/>
    </row>
    <row r="17" spans="1:11" s="3" customFormat="1" ht="21.95" customHeight="1" x14ac:dyDescent="0.15">
      <c r="A17" s="51"/>
      <c r="B17" s="53"/>
      <c r="C17" s="53"/>
      <c r="D17" s="22" t="s">
        <v>41</v>
      </c>
      <c r="E17" s="17">
        <f t="shared" si="0"/>
        <v>3</v>
      </c>
      <c r="F17" s="23" t="s">
        <v>42</v>
      </c>
      <c r="G17" s="23" t="s">
        <v>37</v>
      </c>
      <c r="H17" s="58"/>
      <c r="I17" s="59"/>
      <c r="J17" s="17">
        <f t="shared" si="1"/>
        <v>3</v>
      </c>
      <c r="K17" s="38"/>
    </row>
    <row r="18" spans="1:11" s="3" customFormat="1" ht="38.25" customHeight="1" x14ac:dyDescent="0.15">
      <c r="A18" s="51"/>
      <c r="B18" s="53"/>
      <c r="C18" s="53"/>
      <c r="D18" s="22" t="s">
        <v>43</v>
      </c>
      <c r="E18" s="17">
        <f t="shared" si="0"/>
        <v>3</v>
      </c>
      <c r="F18" s="23" t="s">
        <v>44</v>
      </c>
      <c r="G18" s="23" t="s">
        <v>37</v>
      </c>
      <c r="H18" s="58"/>
      <c r="I18" s="59"/>
      <c r="J18" s="17">
        <f t="shared" si="1"/>
        <v>3</v>
      </c>
      <c r="K18" s="38"/>
    </row>
    <row r="19" spans="1:11" s="3" customFormat="1" ht="105.95" customHeight="1" x14ac:dyDescent="0.15">
      <c r="A19" s="51"/>
      <c r="B19" s="53"/>
      <c r="C19" s="53"/>
      <c r="D19" s="22" t="s">
        <v>45</v>
      </c>
      <c r="E19" s="17">
        <f t="shared" si="0"/>
        <v>3</v>
      </c>
      <c r="F19" s="24" t="s">
        <v>46</v>
      </c>
      <c r="G19" s="23" t="s">
        <v>37</v>
      </c>
      <c r="H19" s="58"/>
      <c r="I19" s="59"/>
      <c r="J19" s="17">
        <f t="shared" si="1"/>
        <v>3</v>
      </c>
      <c r="K19" s="38"/>
    </row>
    <row r="20" spans="1:11" s="3" customFormat="1" ht="42" customHeight="1" x14ac:dyDescent="0.15">
      <c r="A20" s="51"/>
      <c r="B20" s="53"/>
      <c r="C20" s="25" t="s">
        <v>47</v>
      </c>
      <c r="D20" s="26" t="s">
        <v>48</v>
      </c>
      <c r="E20" s="17">
        <v>13</v>
      </c>
      <c r="F20" s="27">
        <v>1</v>
      </c>
      <c r="G20" s="23" t="s">
        <v>37</v>
      </c>
      <c r="H20" s="58"/>
      <c r="I20" s="59"/>
      <c r="J20" s="17">
        <f t="shared" si="1"/>
        <v>13</v>
      </c>
      <c r="K20" s="38"/>
    </row>
    <row r="21" spans="1:11" s="3" customFormat="1" ht="36.950000000000003" customHeight="1" x14ac:dyDescent="0.15">
      <c r="A21" s="51"/>
      <c r="B21" s="53"/>
      <c r="C21" s="54" t="s">
        <v>49</v>
      </c>
      <c r="D21" s="26" t="s">
        <v>35</v>
      </c>
      <c r="E21" s="17">
        <f>12/5</f>
        <v>2.4</v>
      </c>
      <c r="F21" s="28" t="s">
        <v>50</v>
      </c>
      <c r="G21" s="23" t="s">
        <v>37</v>
      </c>
      <c r="H21" s="58"/>
      <c r="I21" s="59"/>
      <c r="J21" s="17">
        <f t="shared" si="1"/>
        <v>2.4</v>
      </c>
      <c r="K21" s="38"/>
    </row>
    <row r="22" spans="1:11" s="3" customFormat="1" ht="32.1" customHeight="1" x14ac:dyDescent="0.15">
      <c r="A22" s="51"/>
      <c r="B22" s="53"/>
      <c r="C22" s="54"/>
      <c r="D22" s="26" t="s">
        <v>39</v>
      </c>
      <c r="E22" s="17">
        <f t="shared" ref="E22:E25" si="2">12/5</f>
        <v>2.4</v>
      </c>
      <c r="F22" s="28" t="s">
        <v>51</v>
      </c>
      <c r="G22" s="23" t="s">
        <v>37</v>
      </c>
      <c r="H22" s="58"/>
      <c r="I22" s="59"/>
      <c r="J22" s="17">
        <f t="shared" si="1"/>
        <v>2.4</v>
      </c>
      <c r="K22" s="38"/>
    </row>
    <row r="23" spans="1:11" s="3" customFormat="1" ht="48.95" customHeight="1" x14ac:dyDescent="0.15">
      <c r="A23" s="51"/>
      <c r="B23" s="53"/>
      <c r="C23" s="54"/>
      <c r="D23" s="26" t="s">
        <v>41</v>
      </c>
      <c r="E23" s="17">
        <f t="shared" si="2"/>
        <v>2.4</v>
      </c>
      <c r="F23" s="28" t="s">
        <v>52</v>
      </c>
      <c r="G23" s="23" t="s">
        <v>37</v>
      </c>
      <c r="H23" s="58"/>
      <c r="I23" s="59"/>
      <c r="J23" s="17">
        <f t="shared" si="1"/>
        <v>2.4</v>
      </c>
      <c r="K23" s="38"/>
    </row>
    <row r="24" spans="1:11" s="3" customFormat="1" ht="42" customHeight="1" x14ac:dyDescent="0.15">
      <c r="A24" s="51"/>
      <c r="B24" s="53"/>
      <c r="C24" s="54"/>
      <c r="D24" s="26" t="s">
        <v>43</v>
      </c>
      <c r="E24" s="17">
        <f t="shared" si="2"/>
        <v>2.4</v>
      </c>
      <c r="F24" s="28" t="s">
        <v>53</v>
      </c>
      <c r="G24" s="23" t="s">
        <v>37</v>
      </c>
      <c r="H24" s="58"/>
      <c r="I24" s="59"/>
      <c r="J24" s="17">
        <f t="shared" si="1"/>
        <v>2.4</v>
      </c>
      <c r="K24" s="38"/>
    </row>
    <row r="25" spans="1:11" s="3" customFormat="1" ht="120.95" customHeight="1" x14ac:dyDescent="0.15">
      <c r="A25" s="51"/>
      <c r="B25" s="53"/>
      <c r="C25" s="54"/>
      <c r="D25" s="29" t="s">
        <v>45</v>
      </c>
      <c r="E25" s="17">
        <f t="shared" si="2"/>
        <v>2.4</v>
      </c>
      <c r="F25" s="28" t="s">
        <v>54</v>
      </c>
      <c r="G25" s="23" t="s">
        <v>37</v>
      </c>
      <c r="H25" s="60"/>
      <c r="I25" s="61"/>
      <c r="J25" s="17">
        <f t="shared" si="1"/>
        <v>2.4</v>
      </c>
      <c r="K25" s="38"/>
    </row>
    <row r="26" spans="1:11" s="3" customFormat="1" ht="38.1" customHeight="1" x14ac:dyDescent="0.15">
      <c r="A26" s="51"/>
      <c r="B26" s="53"/>
      <c r="C26" s="53" t="s">
        <v>55</v>
      </c>
      <c r="D26" s="30" t="s">
        <v>35</v>
      </c>
      <c r="E26" s="17">
        <f>10/5</f>
        <v>2</v>
      </c>
      <c r="F26" s="31">
        <v>27.235800000000001</v>
      </c>
      <c r="G26" s="31">
        <v>27.5</v>
      </c>
      <c r="H26" s="56" t="s">
        <v>56</v>
      </c>
      <c r="I26" s="57"/>
      <c r="J26" s="45">
        <f>F26/G26*E26</f>
        <v>1.98078545454545</v>
      </c>
      <c r="K26" s="30" t="s">
        <v>69</v>
      </c>
    </row>
    <row r="27" spans="1:11" s="3" customFormat="1" ht="30" customHeight="1" x14ac:dyDescent="0.15">
      <c r="A27" s="51"/>
      <c r="B27" s="53"/>
      <c r="C27" s="53"/>
      <c r="D27" s="30" t="s">
        <v>39</v>
      </c>
      <c r="E27" s="17">
        <f t="shared" ref="E27:E30" si="3">10/5</f>
        <v>2</v>
      </c>
      <c r="F27" s="31">
        <v>27.273800000000001</v>
      </c>
      <c r="G27" s="31">
        <v>27.5</v>
      </c>
      <c r="H27" s="58"/>
      <c r="I27" s="59"/>
      <c r="J27" s="45">
        <f t="shared" ref="J27:J30" si="4">F27/G27*E27</f>
        <v>1.98354909090909</v>
      </c>
      <c r="K27" s="30" t="s">
        <v>69</v>
      </c>
    </row>
    <row r="28" spans="1:11" s="3" customFormat="1" ht="30" customHeight="1" x14ac:dyDescent="0.15">
      <c r="A28" s="51"/>
      <c r="B28" s="53"/>
      <c r="C28" s="53"/>
      <c r="D28" s="30" t="s">
        <v>41</v>
      </c>
      <c r="E28" s="17">
        <f t="shared" si="3"/>
        <v>2</v>
      </c>
      <c r="F28" s="31">
        <v>24.042400000000001</v>
      </c>
      <c r="G28" s="31">
        <v>24.2</v>
      </c>
      <c r="H28" s="58"/>
      <c r="I28" s="59"/>
      <c r="J28" s="45">
        <f t="shared" si="4"/>
        <v>1.98697520661157</v>
      </c>
      <c r="K28" s="30" t="s">
        <v>69</v>
      </c>
    </row>
    <row r="29" spans="1:11" s="3" customFormat="1" ht="30" customHeight="1" x14ac:dyDescent="0.15">
      <c r="A29" s="51"/>
      <c r="B29" s="53"/>
      <c r="C29" s="53"/>
      <c r="D29" s="30" t="s">
        <v>43</v>
      </c>
      <c r="E29" s="17">
        <f t="shared" si="3"/>
        <v>2</v>
      </c>
      <c r="F29" s="31">
        <v>41.25</v>
      </c>
      <c r="G29" s="31">
        <v>41.25</v>
      </c>
      <c r="H29" s="58"/>
      <c r="I29" s="59"/>
      <c r="J29" s="45">
        <f t="shared" si="4"/>
        <v>2</v>
      </c>
      <c r="K29" s="30" t="s">
        <v>69</v>
      </c>
    </row>
    <row r="30" spans="1:11" s="3" customFormat="1" ht="30" customHeight="1" x14ac:dyDescent="0.15">
      <c r="A30" s="51"/>
      <c r="B30" s="53"/>
      <c r="C30" s="55"/>
      <c r="D30" s="30" t="s">
        <v>45</v>
      </c>
      <c r="E30" s="17">
        <f t="shared" si="3"/>
        <v>2</v>
      </c>
      <c r="F30" s="31">
        <v>24.625699999999998</v>
      </c>
      <c r="G30" s="32">
        <v>24.75</v>
      </c>
      <c r="H30" s="60"/>
      <c r="I30" s="61"/>
      <c r="J30" s="45">
        <f t="shared" si="4"/>
        <v>1.9899555555555599</v>
      </c>
      <c r="K30" s="30" t="s">
        <v>69</v>
      </c>
    </row>
    <row r="31" spans="1:11" s="3" customFormat="1" ht="40.5" x14ac:dyDescent="0.15">
      <c r="A31" s="51"/>
      <c r="B31" s="52" t="s">
        <v>57</v>
      </c>
      <c r="C31" s="52" t="s">
        <v>58</v>
      </c>
      <c r="D31" s="26" t="s">
        <v>35</v>
      </c>
      <c r="E31" s="17">
        <f>40/5</f>
        <v>8</v>
      </c>
      <c r="F31" s="24" t="s">
        <v>59</v>
      </c>
      <c r="G31" s="23" t="s">
        <v>37</v>
      </c>
      <c r="H31" s="56" t="s">
        <v>60</v>
      </c>
      <c r="I31" s="57"/>
      <c r="J31" s="17">
        <v>7</v>
      </c>
      <c r="K31" s="39" t="s">
        <v>61</v>
      </c>
    </row>
    <row r="32" spans="1:11" s="3" customFormat="1" ht="40.5" x14ac:dyDescent="0.15">
      <c r="A32" s="51"/>
      <c r="B32" s="53"/>
      <c r="C32" s="53"/>
      <c r="D32" s="26" t="s">
        <v>39</v>
      </c>
      <c r="E32" s="17">
        <f t="shared" ref="E32:E35" si="5">40/5</f>
        <v>8</v>
      </c>
      <c r="F32" s="24" t="s">
        <v>62</v>
      </c>
      <c r="G32" s="23" t="s">
        <v>37</v>
      </c>
      <c r="H32" s="58"/>
      <c r="I32" s="59"/>
      <c r="J32" s="17">
        <v>7</v>
      </c>
      <c r="K32" s="39" t="s">
        <v>61</v>
      </c>
    </row>
    <row r="33" spans="1:11" s="3" customFormat="1" ht="87" customHeight="1" x14ac:dyDescent="0.15">
      <c r="A33" s="51"/>
      <c r="B33" s="53"/>
      <c r="C33" s="53"/>
      <c r="D33" s="26" t="s">
        <v>41</v>
      </c>
      <c r="E33" s="17">
        <f t="shared" si="5"/>
        <v>8</v>
      </c>
      <c r="F33" s="24" t="s">
        <v>63</v>
      </c>
      <c r="G33" s="23" t="s">
        <v>64</v>
      </c>
      <c r="H33" s="58"/>
      <c r="I33" s="59"/>
      <c r="J33" s="17">
        <v>7</v>
      </c>
      <c r="K33" s="39" t="s">
        <v>65</v>
      </c>
    </row>
    <row r="34" spans="1:11" s="3" customFormat="1" ht="27" x14ac:dyDescent="0.15">
      <c r="A34" s="51"/>
      <c r="B34" s="53"/>
      <c r="C34" s="53"/>
      <c r="D34" s="26" t="s">
        <v>43</v>
      </c>
      <c r="E34" s="17">
        <f t="shared" si="5"/>
        <v>8</v>
      </c>
      <c r="F34" s="24" t="s">
        <v>66</v>
      </c>
      <c r="G34" s="23" t="s">
        <v>37</v>
      </c>
      <c r="H34" s="58"/>
      <c r="I34" s="59"/>
      <c r="J34" s="17">
        <v>7</v>
      </c>
      <c r="K34" s="39" t="s">
        <v>61</v>
      </c>
    </row>
    <row r="35" spans="1:11" s="3" customFormat="1" ht="71.099999999999994" customHeight="1" x14ac:dyDescent="0.15">
      <c r="A35" s="51"/>
      <c r="B35" s="53"/>
      <c r="C35" s="55"/>
      <c r="D35" s="33" t="s">
        <v>45</v>
      </c>
      <c r="E35" s="17">
        <f t="shared" si="5"/>
        <v>8</v>
      </c>
      <c r="F35" s="24" t="s">
        <v>67</v>
      </c>
      <c r="G35" s="23" t="s">
        <v>37</v>
      </c>
      <c r="H35" s="58"/>
      <c r="I35" s="59"/>
      <c r="J35" s="17">
        <v>7</v>
      </c>
      <c r="K35" s="39" t="s">
        <v>61</v>
      </c>
    </row>
    <row r="36" spans="1:11" s="3" customFormat="1" ht="25.5" customHeight="1" x14ac:dyDescent="0.15">
      <c r="A36" s="70" t="s">
        <v>68</v>
      </c>
      <c r="B36" s="71"/>
      <c r="C36" s="71"/>
      <c r="D36" s="71"/>
      <c r="E36" s="71"/>
      <c r="F36" s="71"/>
      <c r="G36" s="71"/>
      <c r="H36" s="71"/>
      <c r="I36" s="72"/>
      <c r="J36" s="40">
        <f>J8+SUM(J15:J35)</f>
        <v>94.941265307621705</v>
      </c>
      <c r="K36" s="41"/>
    </row>
    <row r="37" spans="1:11" s="4" customFormat="1" ht="18" customHeight="1" x14ac:dyDescent="0.15">
      <c r="A37" s="34"/>
      <c r="B37" s="34"/>
      <c r="C37" s="34"/>
      <c r="D37" s="34"/>
      <c r="E37" s="34"/>
      <c r="F37" s="34"/>
      <c r="G37" s="34"/>
      <c r="H37" s="34"/>
      <c r="I37" s="34"/>
      <c r="J37" s="42"/>
      <c r="K37" s="43"/>
    </row>
    <row r="38" spans="1:11" s="5" customFormat="1" ht="14.25" x14ac:dyDescent="0.15">
      <c r="A38" s="47"/>
      <c r="B38" s="47"/>
      <c r="C38" s="47"/>
      <c r="D38" s="47"/>
      <c r="E38" s="47"/>
      <c r="F38" s="47"/>
      <c r="G38" s="47"/>
      <c r="H38" s="47"/>
      <c r="I38" s="47"/>
      <c r="J38" s="47"/>
      <c r="K38" s="47"/>
    </row>
    <row r="39" spans="1:11" s="6" customFormat="1" ht="14.25" customHeight="1" x14ac:dyDescent="0.15">
      <c r="A39" s="46"/>
      <c r="B39" s="46"/>
      <c r="C39" s="46"/>
      <c r="D39" s="46"/>
      <c r="E39" s="46"/>
      <c r="F39" s="46"/>
      <c r="G39" s="46"/>
      <c r="H39" s="46"/>
      <c r="I39" s="46"/>
      <c r="J39" s="46"/>
      <c r="K39" s="46"/>
    </row>
    <row r="40" spans="1:11" s="6" customFormat="1" ht="14.25" customHeight="1" x14ac:dyDescent="0.15">
      <c r="A40" s="46"/>
      <c r="B40" s="46"/>
      <c r="C40" s="46"/>
      <c r="D40" s="46"/>
      <c r="E40" s="46"/>
      <c r="F40" s="46"/>
      <c r="G40" s="46"/>
      <c r="H40" s="46"/>
      <c r="I40" s="46"/>
      <c r="J40" s="46"/>
      <c r="K40" s="46"/>
    </row>
    <row r="41" spans="1:11" s="6" customFormat="1" ht="14.25" x14ac:dyDescent="0.15">
      <c r="A41" s="47"/>
      <c r="B41" s="47"/>
      <c r="C41" s="47"/>
      <c r="D41" s="47"/>
      <c r="E41" s="47"/>
      <c r="F41" s="47"/>
      <c r="G41" s="47"/>
      <c r="H41" s="47"/>
      <c r="I41" s="47"/>
      <c r="J41" s="47"/>
      <c r="K41" s="47"/>
    </row>
    <row r="42" spans="1:11" ht="14.25" x14ac:dyDescent="0.15">
      <c r="A42" s="47"/>
      <c r="B42" s="47"/>
      <c r="C42" s="47"/>
      <c r="D42" s="47"/>
      <c r="E42" s="47"/>
      <c r="F42" s="47"/>
      <c r="G42" s="47"/>
      <c r="H42" s="47"/>
      <c r="I42" s="47"/>
      <c r="J42" s="47"/>
      <c r="K42" s="47"/>
    </row>
  </sheetData>
  <mergeCells count="33">
    <mergeCell ref="A1:K1"/>
    <mergeCell ref="A2:K2"/>
    <mergeCell ref="A3:K3"/>
    <mergeCell ref="A5:C5"/>
    <mergeCell ref="D5:K5"/>
    <mergeCell ref="G13:K13"/>
    <mergeCell ref="H14:I14"/>
    <mergeCell ref="A36:I36"/>
    <mergeCell ref="A38:K38"/>
    <mergeCell ref="A6:C6"/>
    <mergeCell ref="D6:F6"/>
    <mergeCell ref="G6:H6"/>
    <mergeCell ref="I6:K6"/>
    <mergeCell ref="B12:F12"/>
    <mergeCell ref="G12:K12"/>
    <mergeCell ref="K8:K11"/>
    <mergeCell ref="A7:C11"/>
    <mergeCell ref="A39:K39"/>
    <mergeCell ref="A40:K40"/>
    <mergeCell ref="A41:K41"/>
    <mergeCell ref="A42:K42"/>
    <mergeCell ref="A12:A13"/>
    <mergeCell ref="A14:A35"/>
    <mergeCell ref="B15:B30"/>
    <mergeCell ref="B31:B35"/>
    <mergeCell ref="C15:C19"/>
    <mergeCell ref="C21:C25"/>
    <mergeCell ref="C26:C30"/>
    <mergeCell ref="C31:C35"/>
    <mergeCell ref="H15:I25"/>
    <mergeCell ref="H31:I35"/>
    <mergeCell ref="H26:I30"/>
    <mergeCell ref="B13:F13"/>
  </mergeCells>
  <phoneticPr fontId="15" type="noConversion"/>
  <pageMargins left="0.511811023622047" right="0.511811023622047" top="0.55118110236220497" bottom="0.55118110236220497" header="0.31496062992126" footer="0.31496062992126"/>
  <pageSetup paperSize="9" scale="48"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3.研究类</vt:lpstr>
      <vt:lpstr>'3.研究类'!Print_Area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admin</cp:lastModifiedBy>
  <cp:lastPrinted>2021-03-03T07:55:00Z</cp:lastPrinted>
  <dcterms:created xsi:type="dcterms:W3CDTF">2018-03-28T06:56:00Z</dcterms:created>
  <dcterms:modified xsi:type="dcterms:W3CDTF">2021-05-31T06:55:56Z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